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\L_Business Alignment\2024\Q3'2024\BIZ\"/>
    </mc:Choice>
  </mc:AlternateContent>
  <xr:revisionPtr revIDLastSave="0" documentId="13_ncr:1_{E70910A0-45DD-4436-8619-1759B7483A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S-E" sheetId="1" r:id="rId1"/>
    <sheet name="PL-E" sheetId="2" r:id="rId2"/>
    <sheet name="CE(C)" sheetId="4" r:id="rId3"/>
    <sheet name="CE(S)" sheetId="5" r:id="rId4"/>
    <sheet name="CF-E" sheetId="6" r:id="rId5"/>
  </sheets>
  <externalReferences>
    <externalReference r:id="rId6"/>
  </externalReferences>
  <definedNames>
    <definedName name="A">#N/A</definedName>
    <definedName name="AAA">#REF!</definedName>
    <definedName name="aaaa">#REF!</definedName>
    <definedName name="AAt" localSheetId="2">[1]งบการเงิน!#REF!</definedName>
    <definedName name="AAt">[1]งบการเงิน!#REF!</definedName>
    <definedName name="At" localSheetId="2">[1]งบการเงิน!#REF!</definedName>
    <definedName name="At">[1]งบการเงิน!#REF!</definedName>
    <definedName name="B" localSheetId="2">[1]งบการเงิน!#REF!</definedName>
    <definedName name="B">[1]งบการเงิน!#REF!</definedName>
    <definedName name="BB">#REF!</definedName>
    <definedName name="C." localSheetId="2">[1]งบการเงิน!#REF!</definedName>
    <definedName name="C.">[1]งบการเงิน!#REF!</definedName>
    <definedName name="CC" localSheetId="2">[1]งบการเงิน!#REF!</definedName>
    <definedName name="CC">[1]งบการเงิน!#REF!</definedName>
    <definedName name="CCt" localSheetId="2">[1]งบการเงิน!#REF!</definedName>
    <definedName name="CCt">[1]งบการเงิน!#REF!</definedName>
    <definedName name="cost">#REF!</definedName>
    <definedName name="Ct" localSheetId="2">[1]งบการเงิน!#REF!</definedName>
    <definedName name="Ct">[1]งบการเงิน!#REF!</definedName>
    <definedName name="DA" localSheetId="2">[1]งบการเงิน!#REF!</definedName>
    <definedName name="DA">[1]งบการเงิน!#REF!</definedName>
    <definedName name="DAAt" localSheetId="2">[1]งบการเงิน!#REF!</definedName>
    <definedName name="DAAt">[1]งบการเงิน!#REF!</definedName>
    <definedName name="DAt" localSheetId="2">[1]งบการเงิน!#REF!</definedName>
    <definedName name="DAt">[1]งบการเงิน!#REF!</definedName>
    <definedName name="_xlnm.Database">#REF!</definedName>
    <definedName name="DC" localSheetId="2">[1]งบการเงิน!#REF!</definedName>
    <definedName name="DC">[1]งบการเงิน!#REF!</definedName>
    <definedName name="DCC" localSheetId="2">[1]งบการเงิน!#REF!</definedName>
    <definedName name="DCC">[1]งบการเงิน!#REF!</definedName>
    <definedName name="DCCt" localSheetId="2">[1]งบการเงิน!#REF!</definedName>
    <definedName name="DCCt">[1]งบการเงิน!#REF!</definedName>
    <definedName name="DCt" localSheetId="2">[1]งบการเงิน!#REF!</definedName>
    <definedName name="DCt">[1]งบการเงิน!#REF!</definedName>
    <definedName name="DEE" localSheetId="2">[1]งบการเงิน!#REF!</definedName>
    <definedName name="DEE">[1]งบการเงิน!#REF!</definedName>
    <definedName name="DFA" localSheetId="2">[1]งบการเงิน!#REF!</definedName>
    <definedName name="DFA">[1]งบการเงิน!#REF!</definedName>
    <definedName name="DGG" localSheetId="2">[1]งบการเงิน!#REF!</definedName>
    <definedName name="DGG">[1]งบการเงิน!#REF!</definedName>
    <definedName name="DII" localSheetId="2">[1]งบการเงิน!#REF!</definedName>
    <definedName name="DII">[1]งบการเงิน!#REF!</definedName>
    <definedName name="DIt" localSheetId="2">[1]งบการเงิน!#REF!</definedName>
    <definedName name="DIt">[1]งบการเงิน!#REF!</definedName>
    <definedName name="DItt" localSheetId="2">[1]งบการเงิน!#REF!</definedName>
    <definedName name="DItt">[1]งบการเงิน!#REF!</definedName>
    <definedName name="DIttt" localSheetId="2">[1]งบการเงิน!#REF!</definedName>
    <definedName name="DIttt">[1]งบการเงิน!#REF!</definedName>
    <definedName name="DNN" localSheetId="2">[1]งบการเงิน!#REF!</definedName>
    <definedName name="DNN">[1]งบการเงิน!#REF!</definedName>
    <definedName name="DOS" localSheetId="2">[1]งบการเงิน!#REF!</definedName>
    <definedName name="DOS">[1]งบการเงิน!#REF!</definedName>
    <definedName name="DRE." localSheetId="2">[1]งบการเงิน!#REF!</definedName>
    <definedName name="DRE.">[1]งบการเงิน!#REF!</definedName>
    <definedName name="DREt" localSheetId="2">[1]งบการเงิน!#REF!</definedName>
    <definedName name="DREt">[1]งบการเงิน!#REF!</definedName>
    <definedName name="DT" localSheetId="2">[1]งบการเงิน!#REF!</definedName>
    <definedName name="DT">[1]งบการเงิน!#REF!</definedName>
    <definedName name="EE" localSheetId="2">[1]งบการเงิน!#REF!</definedName>
    <definedName name="EE">[1]งบการเงิน!#REF!</definedName>
    <definedName name="FA" localSheetId="2">[1]งบการเงิน!#REF!</definedName>
    <definedName name="FA">[1]งบการเงิน!#REF!</definedName>
    <definedName name="FC">'[1]cash flow 1'!$H$15</definedName>
    <definedName name="FCC">'[1]cash flow 1'!$H$91</definedName>
    <definedName name="FGG">'[1]cash flow 1'!$H$118</definedName>
    <definedName name="FIttt">'[1]cash flow 1'!$H$51</definedName>
    <definedName name="FNN">'[1]cash flow 1'!$H$129</definedName>
    <definedName name="FT">'[1]cash flow 1'!$H$108</definedName>
    <definedName name="G\L_FA">'[1]cash flow 1'!$H$66</definedName>
    <definedName name="GG" localSheetId="2">[1]งบการเงิน!#REF!</definedName>
    <definedName name="GG">[1]งบการเงิน!#REF!</definedName>
    <definedName name="II" localSheetId="2">[1]งบการเงิน!#REF!</definedName>
    <definedName name="II">[1]งบการเงิน!#REF!</definedName>
    <definedName name="It" localSheetId="2">[1]งบการเงิน!#REF!</definedName>
    <definedName name="It">[1]งบการเงิน!#REF!</definedName>
    <definedName name="Itt" localSheetId="2">[1]งบการเงิน!#REF!</definedName>
    <definedName name="Itt">[1]งบการเงิน!#REF!</definedName>
    <definedName name="Ittt" localSheetId="2">[1]งบการเงิน!#REF!</definedName>
    <definedName name="Ittt">[1]งบการเงิน!#REF!</definedName>
    <definedName name="L">#REF!</definedName>
    <definedName name="LL">#REF!</definedName>
    <definedName name="NN" localSheetId="2">[1]งบการเงิน!#REF!</definedName>
    <definedName name="NN">[1]งบการเงิน!#REF!</definedName>
    <definedName name="OHC1_6">#N/A</definedName>
    <definedName name="OHR1_6">#N/A</definedName>
    <definedName name="OS" localSheetId="2">[1]งบการเงิน!#REF!</definedName>
    <definedName name="OS">[1]งบการเงิน!#REF!</definedName>
    <definedName name="_xlnm.Print_Area" localSheetId="0">'BS-E'!$A$1:$K$116</definedName>
    <definedName name="_xlnm.Print_Area" localSheetId="2">'CE(C)'!$A$1:$U$26</definedName>
    <definedName name="_xlnm.Print_Area" localSheetId="3">'CE(S)'!$A$1:$O$24</definedName>
    <definedName name="_xlnm.Print_Area" localSheetId="4">'CF-E'!$A$1:$M$65</definedName>
    <definedName name="_xlnm.Print_Area" localSheetId="1">'PL-E'!$A$1:$M$88</definedName>
    <definedName name="_xlnm.Print_Area">#REF!</definedName>
    <definedName name="PRINT_AREA_MI">#REF!</definedName>
    <definedName name="PTAX">'[1]cash flow 2'!$G$56</definedName>
    <definedName name="RE" localSheetId="2">[1]งบการเงิน!#REF!</definedName>
    <definedName name="RE">[1]งบการเงิน!#REF!</definedName>
    <definedName name="REt" localSheetId="2">[1]งบการเงิน!#REF!</definedName>
    <definedName name="REt">[1]งบการเงิน!#REF!</definedName>
    <definedName name="S_FA">'[1]cash flow 1'!$H$58</definedName>
    <definedName name="SELLC1_6">#N/A</definedName>
    <definedName name="SELLR1_6">#N/A</definedName>
    <definedName name="T" localSheetId="2">[1]งบการเงิน!#REF!</definedName>
    <definedName name="T">[1]งบการเงิน!#REF!</definedName>
    <definedName name="Unreailzed">'[1]cash flow 2'!$G$30</definedName>
    <definedName name="XA" localSheetId="2">[1]งบการเงิน!#REF!</definedName>
    <definedName name="XA">[1]งบการเงิน!#REF!</definedName>
    <definedName name="XAAt" localSheetId="2">[1]งบการเงิน!#REF!</definedName>
    <definedName name="XAAt">[1]งบการเงิน!#REF!</definedName>
    <definedName name="XAt" localSheetId="2">[1]งบการเงิน!#REF!</definedName>
    <definedName name="XAt">[1]งบการเงิน!#REF!</definedName>
    <definedName name="XC" localSheetId="2">[1]งบการเงิน!#REF!</definedName>
    <definedName name="XC">[1]งบการเงิน!#REF!</definedName>
    <definedName name="XCC" localSheetId="2">[1]งบการเงิน!#REF!</definedName>
    <definedName name="XCC">[1]งบการเงิน!#REF!</definedName>
    <definedName name="XCCt" localSheetId="2">[1]งบการเงิน!#REF!</definedName>
    <definedName name="XCCt">[1]งบการเงิน!#REF!</definedName>
    <definedName name="XCt" localSheetId="2">[1]งบการเงิน!#REF!</definedName>
    <definedName name="XCt">[1]งบการเงิน!#REF!</definedName>
    <definedName name="XEE" localSheetId="2">[1]งบการเงิน!#REF!</definedName>
    <definedName name="XEE">[1]งบการเงิน!#REF!</definedName>
    <definedName name="XFA" localSheetId="2">[1]งบการเงิน!#REF!</definedName>
    <definedName name="XFA">[1]งบการเงิน!#REF!</definedName>
    <definedName name="XGG" localSheetId="2">[1]งบการเงิน!#REF!</definedName>
    <definedName name="XGG">[1]งบการเงิน!#REF!</definedName>
    <definedName name="XII" localSheetId="2">[1]งบการเงิน!#REF!</definedName>
    <definedName name="XII">[1]งบการเงิน!#REF!</definedName>
    <definedName name="XIt" localSheetId="2">[1]งบการเงิน!#REF!</definedName>
    <definedName name="XIt">[1]งบการเงิน!#REF!</definedName>
    <definedName name="Xitt" localSheetId="2">[1]งบการเงิน!#REF!</definedName>
    <definedName name="Xitt">[1]งบการเงิน!#REF!</definedName>
    <definedName name="XIttt" localSheetId="2">[1]งบการเงิน!#REF!</definedName>
    <definedName name="XIttt">[1]งบการเงิน!#REF!</definedName>
    <definedName name="XNN" localSheetId="2">[1]งบการเงิน!#REF!</definedName>
    <definedName name="XNN">[1]งบการเงิน!#REF!</definedName>
    <definedName name="XOS" localSheetId="2">[1]งบการเงิน!#REF!</definedName>
    <definedName name="XOS">[1]งบการเงิน!#REF!</definedName>
    <definedName name="XRE" localSheetId="2">[1]งบการเงิน!#REF!</definedName>
    <definedName name="XRE">[1]งบการเงิน!#REF!</definedName>
    <definedName name="XREt" localSheetId="2">[1]งบการเงิน!#REF!</definedName>
    <definedName name="XREt">[1]งบการเงิน!#REF!</definedName>
    <definedName name="XT" localSheetId="2">[1]งบการเงิน!#REF!</definedName>
    <definedName name="XT">[1]งบการเงิน!#REF!</definedName>
    <definedName name="Z_0144D122_F831_48BB_9769_FF00B5DA2A5E_.wvu.PrintArea" localSheetId="0" hidden="1">'BS-E'!$A$1:$J$118</definedName>
    <definedName name="Z_0144D122_F831_48BB_9769_FF00B5DA2A5E_.wvu.PrintArea" localSheetId="4" hidden="1">'CF-E'!$A$1:$M$65</definedName>
    <definedName name="Z_0144D122_F831_48BB_9769_FF00B5DA2A5E_.wvu.PrintArea" localSheetId="1" hidden="1">'PL-E'!$A$45:$M$88</definedName>
    <definedName name="Z_023F4730_2179_4D0D_B719_7191D84F277B_.wvu.PrintArea" localSheetId="0" hidden="1">'BS-E'!$A$1:$K$118</definedName>
    <definedName name="Z_023F4730_2179_4D0D_B719_7191D84F277B_.wvu.PrintArea" localSheetId="4" hidden="1">'CF-E'!$A$1:$M$65</definedName>
    <definedName name="Z_023F4730_2179_4D0D_B719_7191D84F277B_.wvu.PrintArea" localSheetId="1" hidden="1">'PL-E'!$A$45:$M$88</definedName>
    <definedName name="Z_023F4730_2179_4D0D_B719_7191D84F277B_.wvu.Rows" localSheetId="4" hidden="1">'CF-E'!#REF!,'CF-E'!$52:$52,'CF-E'!#REF!</definedName>
    <definedName name="Z_023F4730_2179_4D0D_B719_7191D84F277B_.wvu.Rows" localSheetId="1" hidden="1">'PL-E'!#REF!,'PL-E'!#REF!,'PL-E'!#REF!</definedName>
    <definedName name="Z_08340C77_1C75_452B_8BFD_EA15DA9C8720_.wvu.PrintArea" localSheetId="0" hidden="1">'BS-E'!$A$1:$J$118</definedName>
    <definedName name="Z_08340C77_1C75_452B_8BFD_EA15DA9C8720_.wvu.PrintArea" localSheetId="4" hidden="1">'CF-E'!$A$1:$M$65</definedName>
    <definedName name="Z_08340C77_1C75_452B_8BFD_EA15DA9C8720_.wvu.PrintArea" localSheetId="1" hidden="1">'PL-E'!$A$45:$M$88</definedName>
    <definedName name="Z_18454DAE_2AEC_4A66_BBA4_F9AA49AAB4EA_.wvu.PrintArea" localSheetId="0" hidden="1">'BS-E'!$A$1:$J$118</definedName>
    <definedName name="Z_18454DAE_2AEC_4A66_BBA4_F9AA49AAB4EA_.wvu.PrintArea" localSheetId="4" hidden="1">'CF-E'!$A$1:$M$65</definedName>
    <definedName name="Z_18454DAE_2AEC_4A66_BBA4_F9AA49AAB4EA_.wvu.PrintArea" localSheetId="1" hidden="1">'PL-E'!$A$45:$M$88</definedName>
    <definedName name="Z_37BBAE70_E97C_4D8A_9A9C_83B0AE08F6C9_.wvu.PrintArea" localSheetId="0" hidden="1">'BS-E'!$A$1:$J$118</definedName>
    <definedName name="Z_37BBAE70_E97C_4D8A_9A9C_83B0AE08F6C9_.wvu.PrintArea" localSheetId="4" hidden="1">'CF-E'!$A$1:$M$65</definedName>
    <definedName name="Z_37BBAE70_E97C_4D8A_9A9C_83B0AE08F6C9_.wvu.PrintArea" localSheetId="1" hidden="1">'PL-E'!$A$45:$M$88</definedName>
    <definedName name="Z_5E627BFD_5668_42E5_92A7_A05D2BA7868A_.wvu.PrintArea" localSheetId="0" hidden="1">'BS-E'!$A$1:$J$118</definedName>
    <definedName name="Z_5E627BFD_5668_42E5_92A7_A05D2BA7868A_.wvu.PrintArea" localSheetId="4" hidden="1">'CF-E'!$A$1:$M$65</definedName>
    <definedName name="Z_5E627BFD_5668_42E5_92A7_A05D2BA7868A_.wvu.PrintArea" localSheetId="1" hidden="1">'PL-E'!$A$45:$M$88</definedName>
    <definedName name="Z_6E56CEC2_2B2B_436F_BD5F_D3ACD5F16EC0_.wvu.PrintArea" localSheetId="0" hidden="1">'BS-E'!$A$1:$J$118</definedName>
    <definedName name="Z_6E56CEC2_2B2B_436F_BD5F_D3ACD5F16EC0_.wvu.PrintArea" localSheetId="4" hidden="1">'CF-E'!$A$1:$M$65</definedName>
    <definedName name="Z_6E56CEC2_2B2B_436F_BD5F_D3ACD5F16EC0_.wvu.PrintArea" localSheetId="1" hidden="1">'PL-E'!$A$45:$M$88</definedName>
    <definedName name="Z_83882583_C7D4_4041_8E95_6C13F63A234B_.wvu.PrintArea" localSheetId="0" hidden="1">'BS-E'!$A$1:$J$118</definedName>
    <definedName name="Z_83882583_C7D4_4041_8E95_6C13F63A234B_.wvu.PrintArea" localSheetId="4" hidden="1">'CF-E'!$A$1:$M$65</definedName>
    <definedName name="Z_83882583_C7D4_4041_8E95_6C13F63A234B_.wvu.PrintArea" localSheetId="1" hidden="1">'PL-E'!$A$45:$M$88</definedName>
    <definedName name="Z_84088247_C29F_4E81_B9E2_A7314148D0E3_.wvu.PrintArea" localSheetId="0" hidden="1">'BS-E'!$A$1:$J$118</definedName>
    <definedName name="Z_84088247_C29F_4E81_B9E2_A7314148D0E3_.wvu.PrintArea" localSheetId="4" hidden="1">'CF-E'!$A$1:$M$65</definedName>
    <definedName name="Z_84088247_C29F_4E81_B9E2_A7314148D0E3_.wvu.PrintArea" localSheetId="1" hidden="1">'PL-E'!$A$45:$M$88</definedName>
    <definedName name="Z_9E28E2C1_EBDE_4E8B_9153_F79D521656F8_.wvu.PrintArea" localSheetId="0" hidden="1">'BS-E'!$A$1:$J$118</definedName>
    <definedName name="Z_9E28E2C1_EBDE_4E8B_9153_F79D521656F8_.wvu.PrintArea" localSheetId="4" hidden="1">'CF-E'!$A$1:$M$65</definedName>
    <definedName name="Z_9E28E2C1_EBDE_4E8B_9153_F79D521656F8_.wvu.PrintArea" localSheetId="1" hidden="1">'PL-E'!$A$45:$M$88</definedName>
    <definedName name="Z_E3B21D34_B332_4DE1_963E_397A0EA34282_.wvu.PrintArea" localSheetId="0" hidden="1">'BS-E'!$A$1:$J$118</definedName>
    <definedName name="Z_E3B21D34_B332_4DE1_963E_397A0EA34282_.wvu.PrintArea" localSheetId="4" hidden="1">'CF-E'!$A$1:$M$65</definedName>
    <definedName name="Z_E3B21D34_B332_4DE1_963E_397A0EA34282_.wvu.PrintArea" localSheetId="1" hidden="1">'PL-E'!$A$45:$M$88</definedName>
    <definedName name="Z_E3F903E9_EA62_4CF7_9CD6_24B2F525F781_.wvu.PrintArea" localSheetId="0" hidden="1">'BS-E'!$A$1:$J$118</definedName>
    <definedName name="Z_E3F903E9_EA62_4CF7_9CD6_24B2F525F781_.wvu.PrintArea" localSheetId="4" hidden="1">'CF-E'!$A$1:$M$65</definedName>
    <definedName name="Z_E3F903E9_EA62_4CF7_9CD6_24B2F525F781_.wvu.PrintArea" localSheetId="1" hidden="1">'PL-E'!$A$45:$M$88</definedName>
    <definedName name="แ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2" l="1"/>
  <c r="H61" i="1"/>
  <c r="H17" i="1"/>
  <c r="I48" i="6" l="1"/>
  <c r="K48" i="6"/>
  <c r="M48" i="6"/>
  <c r="I56" i="6"/>
  <c r="K56" i="6"/>
  <c r="M56" i="6"/>
  <c r="I59" i="2"/>
  <c r="K59" i="2"/>
  <c r="M59" i="2"/>
  <c r="I67" i="2"/>
  <c r="K67" i="2"/>
  <c r="M67" i="2"/>
  <c r="M68" i="2" s="1"/>
  <c r="M70" i="2" s="1"/>
  <c r="G23" i="2"/>
  <c r="I15" i="2"/>
  <c r="K15" i="2"/>
  <c r="M15" i="2"/>
  <c r="I23" i="2"/>
  <c r="M23" i="2"/>
  <c r="J66" i="1"/>
  <c r="J61" i="1"/>
  <c r="F61" i="1"/>
  <c r="D61" i="1"/>
  <c r="F23" i="1"/>
  <c r="J17" i="1"/>
  <c r="F17" i="1"/>
  <c r="D17" i="1"/>
  <c r="N14" i="5"/>
  <c r="P19" i="4"/>
  <c r="I68" i="2" l="1"/>
  <c r="I70" i="2" s="1"/>
  <c r="M24" i="2"/>
  <c r="M26" i="2" s="1"/>
  <c r="M28" i="2" s="1"/>
  <c r="M33" i="2" s="1"/>
  <c r="I24" i="2"/>
  <c r="I26" i="2" s="1"/>
  <c r="I28" i="2" s="1"/>
  <c r="I33" i="2" s="1"/>
  <c r="K68" i="2"/>
  <c r="K70" i="2" s="1"/>
  <c r="K24" i="2"/>
  <c r="K26" i="2" s="1"/>
  <c r="K28" i="2" s="1"/>
  <c r="K33" i="2" s="1"/>
  <c r="T16" i="4" l="1"/>
  <c r="J82" i="1"/>
  <c r="F82" i="1"/>
  <c r="J49" i="1"/>
  <c r="F49" i="1"/>
  <c r="J6" i="1"/>
  <c r="F6" i="1"/>
  <c r="H82" i="1"/>
  <c r="D82" i="1"/>
  <c r="H49" i="1"/>
  <c r="D49" i="1"/>
  <c r="H6" i="1"/>
  <c r="D6" i="1"/>
  <c r="H67" i="1" l="1"/>
  <c r="H27" i="1"/>
  <c r="G67" i="2"/>
  <c r="G59" i="2"/>
  <c r="J15" i="4"/>
  <c r="J17" i="4" s="1"/>
  <c r="J22" i="4"/>
  <c r="J24" i="4" s="1"/>
  <c r="D94" i="1" s="1"/>
  <c r="G56" i="6"/>
  <c r="G48" i="6"/>
  <c r="T23" i="4"/>
  <c r="J97" i="1"/>
  <c r="J96" i="1"/>
  <c r="J92" i="1"/>
  <c r="J91" i="1"/>
  <c r="F99" i="1"/>
  <c r="F97" i="1"/>
  <c r="F96" i="1"/>
  <c r="F94" i="1"/>
  <c r="F92" i="1"/>
  <c r="F91" i="1"/>
  <c r="T19" i="4"/>
  <c r="N17" i="5"/>
  <c r="J20" i="5"/>
  <c r="J22" i="5" s="1"/>
  <c r="H20" i="5"/>
  <c r="H22" i="5" s="1"/>
  <c r="F20" i="5"/>
  <c r="F22" i="5" s="1"/>
  <c r="N19" i="5"/>
  <c r="J13" i="5"/>
  <c r="J15" i="5" s="1"/>
  <c r="H13" i="5"/>
  <c r="F13" i="5"/>
  <c r="F15" i="5" s="1"/>
  <c r="N12" i="5"/>
  <c r="R20" i="4"/>
  <c r="L22" i="4"/>
  <c r="L24" i="4" s="1"/>
  <c r="H22" i="4"/>
  <c r="H24" i="4" s="1"/>
  <c r="F22" i="4"/>
  <c r="F24" i="4" s="1"/>
  <c r="P21" i="4"/>
  <c r="T21" i="4" s="1"/>
  <c r="L15" i="4"/>
  <c r="L17" i="4" s="1"/>
  <c r="H15" i="4"/>
  <c r="H17" i="4" s="1"/>
  <c r="F15" i="4"/>
  <c r="F17" i="4" s="1"/>
  <c r="P14" i="4"/>
  <c r="T14" i="4" s="1"/>
  <c r="G68" i="2" l="1"/>
  <c r="G70" i="2" s="1"/>
  <c r="I9" i="6"/>
  <c r="I21" i="6" s="1"/>
  <c r="I30" i="6" s="1"/>
  <c r="K9" i="6"/>
  <c r="K21" i="6" s="1"/>
  <c r="K30" i="6" s="1"/>
  <c r="H15" i="5"/>
  <c r="I72" i="2"/>
  <c r="I77" i="2" s="1"/>
  <c r="R22" i="4"/>
  <c r="R24" i="4" s="1"/>
  <c r="R15" i="4"/>
  <c r="R17" i="4" s="1"/>
  <c r="K32" i="6" l="1"/>
  <c r="I32" i="6"/>
  <c r="M72" i="2"/>
  <c r="M80" i="2" s="1"/>
  <c r="M9" i="6"/>
  <c r="M21" i="6" s="1"/>
  <c r="M30" i="6" s="1"/>
  <c r="I82" i="2"/>
  <c r="I80" i="2" s="1"/>
  <c r="H96" i="1"/>
  <c r="H92" i="1"/>
  <c r="H91" i="1"/>
  <c r="N10" i="5"/>
  <c r="D99" i="1"/>
  <c r="D96" i="1"/>
  <c r="D92" i="1"/>
  <c r="D91" i="1"/>
  <c r="P12" i="4"/>
  <c r="F27" i="1"/>
  <c r="D27" i="1"/>
  <c r="M77" i="2" l="1"/>
  <c r="I57" i="6"/>
  <c r="I60" i="6" s="1"/>
  <c r="K57" i="6"/>
  <c r="K60" i="6" s="1"/>
  <c r="M32" i="6"/>
  <c r="I38" i="2"/>
  <c r="I36" i="2" s="1"/>
  <c r="M36" i="2"/>
  <c r="T12" i="4"/>
  <c r="M57" i="6" l="1"/>
  <c r="M60" i="6" s="1"/>
  <c r="G15" i="2"/>
  <c r="G24" i="2" s="1"/>
  <c r="G26" i="2" s="1"/>
  <c r="G28" i="2" l="1"/>
  <c r="K36" i="2" l="1"/>
  <c r="G38" i="2"/>
  <c r="G36" i="2" s="1"/>
  <c r="G33" i="2"/>
  <c r="J98" i="1" l="1"/>
  <c r="J100" i="1" s="1"/>
  <c r="F98" i="1"/>
  <c r="F100" i="1" s="1"/>
  <c r="F28" i="1"/>
  <c r="J27" i="1"/>
  <c r="J28" i="1" s="1"/>
  <c r="D28" i="1"/>
  <c r="F67" i="1"/>
  <c r="F68" i="1" s="1"/>
  <c r="J67" i="1"/>
  <c r="D67" i="1"/>
  <c r="J68" i="1" l="1"/>
  <c r="J101" i="1" s="1"/>
  <c r="F101" i="1"/>
  <c r="D68" i="1"/>
  <c r="K72" i="2"/>
  <c r="K77" i="2" s="1"/>
  <c r="H68" i="1"/>
  <c r="H28" i="1"/>
  <c r="G9" i="6" l="1"/>
  <c r="G21" i="6" s="1"/>
  <c r="G72" i="2"/>
  <c r="G77" i="2" s="1"/>
  <c r="K80" i="2"/>
  <c r="L18" i="5" s="1"/>
  <c r="G30" i="6" l="1"/>
  <c r="G32" i="6" s="1"/>
  <c r="N18" i="5"/>
  <c r="N20" i="5" s="1"/>
  <c r="N22" i="5" s="1"/>
  <c r="L20" i="5"/>
  <c r="L22" i="5" s="1"/>
  <c r="H97" i="1" s="1"/>
  <c r="H98" i="1" s="1"/>
  <c r="H100" i="1" s="1"/>
  <c r="H101" i="1" s="1"/>
  <c r="G82" i="2"/>
  <c r="G57" i="6" l="1"/>
  <c r="G60" i="6" s="1"/>
  <c r="N11" i="5"/>
  <c r="N13" i="5" s="1"/>
  <c r="N15" i="5" s="1"/>
  <c r="L13" i="5"/>
  <c r="L15" i="5" s="1"/>
  <c r="N15" i="4"/>
  <c r="N17" i="4" s="1"/>
  <c r="P13" i="4"/>
  <c r="G80" i="2"/>
  <c r="P15" i="4" l="1"/>
  <c r="P17" i="4" s="1"/>
  <c r="T13" i="4"/>
  <c r="N20" i="4"/>
  <c r="T15" i="4" l="1"/>
  <c r="T17" i="4" s="1"/>
  <c r="N22" i="4"/>
  <c r="P20" i="4"/>
  <c r="N24" i="4" l="1"/>
  <c r="D97" i="1" s="1"/>
  <c r="D98" i="1" s="1"/>
  <c r="D100" i="1" s="1"/>
  <c r="D101" i="1" s="1"/>
  <c r="T20" i="4"/>
  <c r="T22" i="4" s="1"/>
  <c r="T24" i="4" s="1"/>
  <c r="P22" i="4"/>
  <c r="P24" i="4" s="1"/>
</calcChain>
</file>

<file path=xl/sharedStrings.xml><?xml version="1.0" encoding="utf-8"?>
<sst xmlns="http://schemas.openxmlformats.org/spreadsheetml/2006/main" count="314" uniqueCount="179">
  <si>
    <t>Directors</t>
  </si>
  <si>
    <t>The accompanying notes are an integral part of the financial statements.</t>
  </si>
  <si>
    <t>Total liabilities and shareholders' equity</t>
  </si>
  <si>
    <t>Total shareholders' equity</t>
  </si>
  <si>
    <t>Equity attributable to owners of the Company</t>
  </si>
  <si>
    <t xml:space="preserve">   Unappropriated </t>
  </si>
  <si>
    <t xml:space="preserve">   Appropriated - statutory reserve</t>
  </si>
  <si>
    <t xml:space="preserve">Retained earnings </t>
  </si>
  <si>
    <t xml:space="preserve">   Registered</t>
  </si>
  <si>
    <t>Share capital</t>
  </si>
  <si>
    <t>Shareholders' equity</t>
  </si>
  <si>
    <t>Liabilities and shareholders' equity (continued)</t>
  </si>
  <si>
    <t>but reviewed)</t>
  </si>
  <si>
    <t>(Audited)</t>
  </si>
  <si>
    <t>(Unaudited</t>
  </si>
  <si>
    <t>Note</t>
  </si>
  <si>
    <t>Separate financial statements</t>
  </si>
  <si>
    <t>Consolidated financial statements</t>
  </si>
  <si>
    <t>(Unit: Thousand Baht)</t>
  </si>
  <si>
    <t>Statement of financial position (continued)</t>
  </si>
  <si>
    <t>Total liabilities</t>
  </si>
  <si>
    <t>Total non-current liabilities</t>
  </si>
  <si>
    <t>Non-current liabilities</t>
  </si>
  <si>
    <t>Total current liabilities</t>
  </si>
  <si>
    <t>Income tax payable</t>
  </si>
  <si>
    <t>Current liabilities</t>
  </si>
  <si>
    <t>Liabilities and shareholders' equity</t>
  </si>
  <si>
    <t>Total assets</t>
  </si>
  <si>
    <t>Total non-current assets</t>
  </si>
  <si>
    <t>Right-of-use assets</t>
  </si>
  <si>
    <t>Non-current assets</t>
  </si>
  <si>
    <t>Total current assets</t>
  </si>
  <si>
    <t>Other current financial assets</t>
  </si>
  <si>
    <t>Trade and other receivables</t>
  </si>
  <si>
    <t>Cash and cash equivalents</t>
  </si>
  <si>
    <t>Current assets</t>
  </si>
  <si>
    <t>Assets</t>
  </si>
  <si>
    <t>Statement of financial position</t>
  </si>
  <si>
    <t xml:space="preserve">Cash flows from financing activities </t>
  </si>
  <si>
    <t xml:space="preserve">Cash flows from investing activities </t>
  </si>
  <si>
    <t>Statement of cash flows (continued)</t>
  </si>
  <si>
    <t>(Unaudited but reviewed)</t>
  </si>
  <si>
    <t xml:space="preserve">   Inventories</t>
  </si>
  <si>
    <t xml:space="preserve">   operating assets and liabilities</t>
  </si>
  <si>
    <t>Profit from operating activities before changes in</t>
  </si>
  <si>
    <t xml:space="preserve">Cash flows from operating activities </t>
  </si>
  <si>
    <t>Statement of cash flows</t>
  </si>
  <si>
    <t>Equity holders of the Company</t>
  </si>
  <si>
    <t>Profit attributable to:</t>
  </si>
  <si>
    <t>Finance cost</t>
  </si>
  <si>
    <t>Total expenses</t>
  </si>
  <si>
    <t>Administrative expenses</t>
  </si>
  <si>
    <t>Expenses</t>
  </si>
  <si>
    <t>Total revenues</t>
  </si>
  <si>
    <t>Other income</t>
  </si>
  <si>
    <t>Revenue from hospital operations</t>
  </si>
  <si>
    <t>Revenues</t>
  </si>
  <si>
    <t>equity</t>
  </si>
  <si>
    <t>Unappropriated</t>
  </si>
  <si>
    <t>share capital</t>
  </si>
  <si>
    <t>shareholders'</t>
  </si>
  <si>
    <t>Total</t>
  </si>
  <si>
    <t>Retained earnings</t>
  </si>
  <si>
    <t>Statement of changes in shareholders' equity</t>
  </si>
  <si>
    <t xml:space="preserve">Inventories </t>
  </si>
  <si>
    <t>Investment in subsidiary</t>
  </si>
  <si>
    <t xml:space="preserve">Property, plant and equipment </t>
  </si>
  <si>
    <t>Intangible assets</t>
  </si>
  <si>
    <t>Deferred tax assets</t>
  </si>
  <si>
    <t xml:space="preserve">Other non-current assets </t>
  </si>
  <si>
    <t>Current trade and other payables</t>
  </si>
  <si>
    <t xml:space="preserve">Current portion of lease liabilities </t>
  </si>
  <si>
    <t>Short-term borrowings from financial institutions</t>
  </si>
  <si>
    <t>Current portion of long-term borrowings</t>
  </si>
  <si>
    <t>Non-current trade and other payables</t>
  </si>
  <si>
    <t xml:space="preserve">Revenue from sales of goods </t>
  </si>
  <si>
    <t>Revenue from rendering of services</t>
  </si>
  <si>
    <t xml:space="preserve">   Provisions </t>
  </si>
  <si>
    <t xml:space="preserve">   Trade and other receivables</t>
  </si>
  <si>
    <t xml:space="preserve">   Trade and other payables </t>
  </si>
  <si>
    <t xml:space="preserve">   from financial institutions</t>
  </si>
  <si>
    <t xml:space="preserve">Non-controlling </t>
  </si>
  <si>
    <t>Share premium</t>
  </si>
  <si>
    <t>paid-up</t>
  </si>
  <si>
    <t>Issued and</t>
  </si>
  <si>
    <t>Total comprehensive income for the period</t>
  </si>
  <si>
    <t xml:space="preserve">Consolidated financial statements </t>
  </si>
  <si>
    <t xml:space="preserve">Separate financial statements </t>
  </si>
  <si>
    <t>Long-term borrowings, net of current portion</t>
  </si>
  <si>
    <t>Profit or loss:</t>
  </si>
  <si>
    <t>Selling and distribution expenses</t>
  </si>
  <si>
    <t xml:space="preserve">Operating profit </t>
  </si>
  <si>
    <t>Profit before income tax expenses</t>
  </si>
  <si>
    <t>Income tax expenses</t>
  </si>
  <si>
    <t>Profit for the period</t>
  </si>
  <si>
    <t>Non-controlling interests of the subsidiary</t>
  </si>
  <si>
    <t>Other comprehensive income:</t>
  </si>
  <si>
    <t xml:space="preserve"> Total equity  </t>
  </si>
  <si>
    <t>interests of</t>
  </si>
  <si>
    <t>the subsidiary</t>
  </si>
  <si>
    <t>Appropriated -</t>
  </si>
  <si>
    <t>statutory reserve</t>
  </si>
  <si>
    <t xml:space="preserve">Profit before tax </t>
  </si>
  <si>
    <t xml:space="preserve">Adjustments to reconcile profit before tax </t>
  </si>
  <si>
    <t xml:space="preserve">   to net cash provided by (paid from) operating activities </t>
  </si>
  <si>
    <t xml:space="preserve">   Depreciation and amortisation </t>
  </si>
  <si>
    <t xml:space="preserve">   Finance income</t>
  </si>
  <si>
    <t xml:space="preserve">   Finance cost</t>
  </si>
  <si>
    <t>Operating assets (increase) decrease</t>
  </si>
  <si>
    <t xml:space="preserve">Operating liabilities increase (decrease) </t>
  </si>
  <si>
    <t>Net cash flows from (used in) investing activities</t>
  </si>
  <si>
    <t>Cash and cash equivalents at beginning of period</t>
  </si>
  <si>
    <t>Cash and cash equivalents at end of period</t>
  </si>
  <si>
    <t>attributable to owners</t>
  </si>
  <si>
    <t xml:space="preserve">   Cash paid for corporate income tax</t>
  </si>
  <si>
    <t>Cash received from interest income</t>
  </si>
  <si>
    <t>Cash paid for interest expenses</t>
  </si>
  <si>
    <t>Cash paid for principal portion of lease liabilities</t>
  </si>
  <si>
    <t>Other current assets</t>
  </si>
  <si>
    <t>Short-term provisions</t>
  </si>
  <si>
    <t>Provisions for long-term employee benefits</t>
  </si>
  <si>
    <t>Long-term provisions</t>
  </si>
  <si>
    <t>Business Alignment Public Company Limited and its subsidiary</t>
  </si>
  <si>
    <t>Statement of comprehensive income</t>
  </si>
  <si>
    <t>-</t>
  </si>
  <si>
    <t>Gain on exchange</t>
  </si>
  <si>
    <t>Cost of sales of goods</t>
  </si>
  <si>
    <t>Cost of rendering of services</t>
  </si>
  <si>
    <t>Cost of hospital operations</t>
  </si>
  <si>
    <t>Other comprehensive income for the period</t>
  </si>
  <si>
    <t xml:space="preserve"> of the Company</t>
  </si>
  <si>
    <t xml:space="preserve">   Other current assets</t>
  </si>
  <si>
    <t>Basic earnings per share</t>
  </si>
  <si>
    <t xml:space="preserve">  Profit attributable to equity holders of the Company</t>
  </si>
  <si>
    <t>Earnings per share</t>
  </si>
  <si>
    <t>(Unit: Thousand Baht, except earnings per share expressed in Baht)</t>
  </si>
  <si>
    <t>Statement of changes in shareholders' equity (continued)</t>
  </si>
  <si>
    <t xml:space="preserve">      660,000,000 ordinary shares of Baht 0.5 each</t>
  </si>
  <si>
    <t>Net cash flows used in financing activities</t>
  </si>
  <si>
    <t xml:space="preserve">Share premium </t>
  </si>
  <si>
    <t>Proceeds from sales of equipment</t>
  </si>
  <si>
    <t xml:space="preserve">   Issued and paid-up</t>
  </si>
  <si>
    <t>Acquisitions of equipment and intangible assets</t>
  </si>
  <si>
    <t>shareholders' equity</t>
  </si>
  <si>
    <t>Balance as at 1 January 2023</t>
  </si>
  <si>
    <t xml:space="preserve">shareholding  </t>
  </si>
  <si>
    <t>in subsidiary</t>
  </si>
  <si>
    <t>Restricted bank deposits</t>
  </si>
  <si>
    <t>Other current financial liabilities</t>
  </si>
  <si>
    <t>Deficit on changes in percentage</t>
  </si>
  <si>
    <t xml:space="preserve">   of shareholding in subsidiary</t>
  </si>
  <si>
    <t>Net foreign exchange difference</t>
  </si>
  <si>
    <t>Deficit on changes</t>
  </si>
  <si>
    <t xml:space="preserve">in percentage of  </t>
  </si>
  <si>
    <t xml:space="preserve">      600,734,989 ordinary shares of Baht 0.5 each</t>
  </si>
  <si>
    <t xml:space="preserve">   Provision for long-term employee benefits</t>
  </si>
  <si>
    <t>Balance as at 30 September 2023</t>
  </si>
  <si>
    <t xml:space="preserve">   Gain on sales of equipment</t>
  </si>
  <si>
    <t xml:space="preserve">Increase (decrease) in short-term borrowings </t>
  </si>
  <si>
    <t>For the nine-month period ended 30 September 2024</t>
  </si>
  <si>
    <t>Balance as at 1 January 2024</t>
  </si>
  <si>
    <t>Balance as at 30 September 2024</t>
  </si>
  <si>
    <t>As at 30 September 2024</t>
  </si>
  <si>
    <t>For the three-month period ended 30 September 2024</t>
  </si>
  <si>
    <t>Current portion of financial lease receivables</t>
  </si>
  <si>
    <t>Long-term loan receivables - net of current portion</t>
  </si>
  <si>
    <t>Loss on Exchange</t>
  </si>
  <si>
    <t>Loss on exchange</t>
  </si>
  <si>
    <t>Net increase (decrease) in cash and cash equivalents</t>
  </si>
  <si>
    <t>Dividend paid (Note 7)</t>
  </si>
  <si>
    <t>Net cash flows from (used in) operating activities</t>
  </si>
  <si>
    <t>Repayment of long-term borrowings (Note 5)</t>
  </si>
  <si>
    <t xml:space="preserve">   Unrealised (gain) loss on exchange</t>
  </si>
  <si>
    <t xml:space="preserve">   (Gain) loss on change in value of derivatives</t>
  </si>
  <si>
    <t>Decrease in fixed deposits</t>
  </si>
  <si>
    <t>(Increase) decrease in restricted bank deposits</t>
  </si>
  <si>
    <t xml:space="preserve">   Reversal of allowance for diminution in value of inventories</t>
  </si>
  <si>
    <t xml:space="preserve">   Financial lease receivables </t>
  </si>
  <si>
    <t>Cash flows from (used in) operating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</si>
</sst>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#,##0_);[Blue]\(#,##0\)"/>
    <numFmt numFmtId="165" formatCode="_(* #,##0_);_(* \(#,##0\);_(* &quot;-&quot;??_);_(@_)"/>
    <numFmt numFmtId="166" formatCode="#,##0.0_);[Red]\(#,##0.0\)"/>
    <numFmt numFmtId="167" formatCode="#,##0\ ;\(#,##0\)"/>
    <numFmt numFmtId="168" formatCode="#,##0.00\ ;\(#,##0.00\)"/>
    <numFmt numFmtId="169" formatCode="_-* #,##0.00_-;\-* #,##0.00_-;_-* &quot;-&quot;??_-;_-@_-"/>
    <numFmt numFmtId="170" formatCode="0.0%"/>
  </numFmts>
  <fonts count="16">
    <font>
      <sz val="15"/>
      <name val="Angsana New"/>
      <family val="1"/>
    </font>
    <font>
      <sz val="10"/>
      <name val="ApFont"/>
    </font>
    <font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sz val="15"/>
      <name val="BrowalliaUPC"/>
      <family val="1"/>
    </font>
    <font>
      <sz val="14"/>
      <name val="AngsanaUPC"/>
      <family val="1"/>
      <charset val="222"/>
    </font>
    <font>
      <sz val="14"/>
      <name val="AngsanaUPC"/>
      <family val="1"/>
    </font>
    <font>
      <b/>
      <sz val="9"/>
      <color indexed="9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5">
    <xf numFmtId="167" fontId="0" fillId="0" borderId="0"/>
    <xf numFmtId="43" fontId="3" fillId="0" borderId="0" applyFont="0" applyFill="0" applyBorder="0" applyAlignment="0" applyProtection="0"/>
    <xf numFmtId="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8" fillId="0" borderId="0"/>
    <xf numFmtId="4" fontId="1" fillId="0" borderId="0" applyFont="0" applyFill="0" applyBorder="0" applyAlignment="0" applyProtection="0"/>
    <xf numFmtId="0" fontId="8" fillId="0" borderId="0"/>
    <xf numFmtId="170" fontId="8" fillId="0" borderId="0"/>
    <xf numFmtId="38" fontId="12" fillId="2" borderId="0" applyNumberFormat="0" applyBorder="0" applyAlignment="0" applyProtection="0"/>
    <xf numFmtId="10" fontId="12" fillId="3" borderId="1" applyNumberFormat="0" applyBorder="0" applyAlignment="0" applyProtection="0"/>
    <xf numFmtId="37" fontId="13" fillId="0" borderId="0"/>
    <xf numFmtId="0" fontId="14" fillId="0" borderId="0"/>
    <xf numFmtId="0" fontId="1" fillId="0" borderId="0"/>
    <xf numFmtId="0" fontId="3" fillId="0" borderId="0"/>
    <xf numFmtId="0" fontId="3" fillId="0" borderId="0"/>
    <xf numFmtId="1" fontId="7" fillId="0" borderId="0"/>
    <xf numFmtId="0" fontId="1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" fontId="3" fillId="0" borderId="2" applyNumberFormat="0" applyFill="0" applyAlignment="0" applyProtection="0">
      <alignment horizontal="center" vertical="center"/>
    </xf>
    <xf numFmtId="1" fontId="3" fillId="0" borderId="2" applyNumberFormat="0" applyFill="0" applyAlignment="0" applyProtection="0">
      <alignment horizontal="center" vertical="center"/>
    </xf>
    <xf numFmtId="0" fontId="9" fillId="0" borderId="0"/>
  </cellStyleXfs>
  <cellXfs count="140">
    <xf numFmtId="167" fontId="0" fillId="0" borderId="0" xfId="0"/>
    <xf numFmtId="165" fontId="2" fillId="0" borderId="0" xfId="1" applyNumberFormat="1" applyFont="1" applyFill="1" applyAlignment="1"/>
    <xf numFmtId="3" fontId="2" fillId="0" borderId="0" xfId="6" applyNumberFormat="1" applyFont="1" applyFill="1" applyAlignment="1">
      <alignment horizontal="center"/>
    </xf>
    <xf numFmtId="3" fontId="2" fillId="0" borderId="0" xfId="6" applyNumberFormat="1" applyFont="1" applyFill="1" applyBorder="1" applyAlignment="1">
      <alignment horizontal="center"/>
    </xf>
    <xf numFmtId="3" fontId="2" fillId="0" borderId="4" xfId="6" applyNumberFormat="1" applyFont="1" applyFill="1" applyBorder="1" applyAlignment="1">
      <alignment horizontal="center"/>
    </xf>
    <xf numFmtId="41" fontId="2" fillId="0" borderId="0" xfId="2" applyNumberFormat="1" applyFont="1" applyFill="1" applyAlignment="1"/>
    <xf numFmtId="41" fontId="2" fillId="0" borderId="0" xfId="2" applyNumberFormat="1" applyFont="1" applyFill="1" applyBorder="1" applyAlignment="1">
      <alignment horizontal="center"/>
    </xf>
    <xf numFmtId="41" fontId="2" fillId="0" borderId="0" xfId="1" applyNumberFormat="1" applyFont="1" applyFill="1" applyAlignment="1"/>
    <xf numFmtId="41" fontId="2" fillId="0" borderId="0" xfId="1" applyNumberFormat="1" applyFont="1" applyFill="1" applyAlignment="1">
      <alignment horizontal="center"/>
    </xf>
    <xf numFmtId="41" fontId="2" fillId="0" borderId="4" xfId="1" applyNumberFormat="1" applyFont="1" applyFill="1" applyBorder="1" applyAlignment="1"/>
    <xf numFmtId="41" fontId="2" fillId="0" borderId="0" xfId="1" applyNumberFormat="1" applyFont="1" applyFill="1" applyBorder="1" applyAlignment="1"/>
    <xf numFmtId="41" fontId="2" fillId="0" borderId="0" xfId="4" applyNumberFormat="1" applyFont="1" applyFill="1" applyAlignment="1"/>
    <xf numFmtId="41" fontId="2" fillId="0" borderId="0" xfId="3" applyNumberFormat="1" applyFont="1" applyFill="1" applyAlignment="1"/>
    <xf numFmtId="41" fontId="2" fillId="0" borderId="4" xfId="4" applyNumberFormat="1" applyFont="1" applyFill="1" applyBorder="1" applyAlignment="1"/>
    <xf numFmtId="41" fontId="2" fillId="0" borderId="0" xfId="3" applyNumberFormat="1" applyFont="1" applyFill="1" applyAlignment="1">
      <alignment horizontal="center"/>
    </xf>
    <xf numFmtId="41" fontId="2" fillId="0" borderId="0" xfId="4" applyNumberFormat="1" applyFont="1" applyFill="1" applyBorder="1" applyAlignment="1">
      <alignment horizontal="center"/>
    </xf>
    <xf numFmtId="41" fontId="2" fillId="0" borderId="4" xfId="3" applyNumberFormat="1" applyFont="1" applyFill="1" applyBorder="1" applyAlignment="1">
      <alignment horizontal="center"/>
    </xf>
    <xf numFmtId="41" fontId="2" fillId="0" borderId="0" xfId="3" applyNumberFormat="1" applyFont="1" applyFill="1" applyBorder="1" applyAlignment="1">
      <alignment horizontal="center"/>
    </xf>
    <xf numFmtId="165" fontId="2" fillId="0" borderId="0" xfId="3" applyNumberFormat="1" applyFont="1" applyFill="1" applyBorder="1" applyAlignment="1"/>
    <xf numFmtId="165" fontId="2" fillId="0" borderId="0" xfId="3" applyNumberFormat="1" applyFont="1" applyFill="1" applyAlignment="1"/>
    <xf numFmtId="41" fontId="2" fillId="0" borderId="0" xfId="3" applyNumberFormat="1" applyFont="1" applyFill="1" applyBorder="1" applyAlignment="1"/>
    <xf numFmtId="41" fontId="2" fillId="0" borderId="4" xfId="3" applyNumberFormat="1" applyFont="1" applyFill="1" applyBorder="1" applyAlignment="1"/>
    <xf numFmtId="41" fontId="2" fillId="0" borderId="7" xfId="3" applyNumberFormat="1" applyFont="1" applyFill="1" applyBorder="1" applyAlignment="1"/>
    <xf numFmtId="3" fontId="2" fillId="0" borderId="0" xfId="6" applyNumberFormat="1" applyFont="1" applyFill="1" applyAlignment="1">
      <alignment horizontal="centerContinuous"/>
    </xf>
    <xf numFmtId="41" fontId="2" fillId="0" borderId="0" xfId="2" applyNumberFormat="1" applyFont="1" applyFill="1" applyAlignment="1">
      <alignment horizontal="right"/>
    </xf>
    <xf numFmtId="41" fontId="15" fillId="0" borderId="4" xfId="1" quotePrefix="1" applyNumberFormat="1" applyFont="1" applyFill="1" applyBorder="1" applyAlignment="1">
      <alignment horizontal="right"/>
    </xf>
    <xf numFmtId="41" fontId="2" fillId="0" borderId="6" xfId="3" applyNumberFormat="1" applyFont="1" applyFill="1" applyBorder="1" applyAlignment="1"/>
    <xf numFmtId="0" fontId="5" fillId="0" borderId="0" xfId="13" applyFont="1"/>
    <xf numFmtId="38" fontId="5" fillId="0" borderId="0" xfId="13" applyNumberFormat="1" applyFont="1"/>
    <xf numFmtId="38" fontId="2" fillId="0" borderId="0" xfId="13" applyNumberFormat="1" applyFont="1"/>
    <xf numFmtId="37" fontId="2" fillId="0" borderId="0" xfId="13" applyNumberFormat="1" applyFont="1" applyAlignment="1">
      <alignment horizontal="centerContinuous"/>
    </xf>
    <xf numFmtId="38" fontId="2" fillId="0" borderId="0" xfId="13" applyNumberFormat="1" applyFont="1" applyAlignment="1">
      <alignment horizontal="center"/>
    </xf>
    <xf numFmtId="38" fontId="2" fillId="0" borderId="0" xfId="13" applyNumberFormat="1" applyFont="1" applyAlignment="1">
      <alignment horizontal="centerContinuous"/>
    </xf>
    <xf numFmtId="37" fontId="2" fillId="0" borderId="0" xfId="13" applyNumberFormat="1" applyFont="1" applyAlignment="1">
      <alignment horizontal="right"/>
    </xf>
    <xf numFmtId="0" fontId="2" fillId="0" borderId="0" xfId="13" applyFont="1" applyAlignment="1">
      <alignment horizontal="right"/>
    </xf>
    <xf numFmtId="38" fontId="5" fillId="0" borderId="0" xfId="13" applyNumberFormat="1" applyFont="1" applyAlignment="1">
      <alignment horizontal="center"/>
    </xf>
    <xf numFmtId="37" fontId="2" fillId="0" borderId="4" xfId="13" applyNumberFormat="1" applyFont="1" applyBorder="1" applyAlignment="1">
      <alignment horizontal="center"/>
    </xf>
    <xf numFmtId="37" fontId="2" fillId="0" borderId="0" xfId="13" applyNumberFormat="1" applyFont="1" applyAlignment="1">
      <alignment horizontal="center"/>
    </xf>
    <xf numFmtId="38" fontId="2" fillId="0" borderId="0" xfId="17" applyNumberFormat="1" applyFont="1"/>
    <xf numFmtId="38" fontId="2" fillId="0" borderId="4" xfId="17" applyNumberFormat="1" applyFont="1" applyBorder="1" applyAlignment="1">
      <alignment horizontal="center"/>
    </xf>
    <xf numFmtId="0" fontId="6" fillId="0" borderId="0" xfId="17" applyFont="1" applyAlignment="1">
      <alignment horizontal="center"/>
    </xf>
    <xf numFmtId="38" fontId="6" fillId="0" borderId="0" xfId="17" applyNumberFormat="1" applyFont="1" applyAlignment="1">
      <alignment horizontal="center"/>
    </xf>
    <xf numFmtId="0" fontId="2" fillId="0" borderId="0" xfId="13" applyFont="1"/>
    <xf numFmtId="0" fontId="6" fillId="0" borderId="0" xfId="13" applyFont="1" applyAlignment="1">
      <alignment horizontal="center"/>
    </xf>
    <xf numFmtId="37" fontId="2" fillId="0" borderId="0" xfId="17" applyNumberFormat="1" applyFont="1" applyAlignment="1">
      <alignment horizontal="center"/>
    </xf>
    <xf numFmtId="41" fontId="4" fillId="0" borderId="0" xfId="13" applyNumberFormat="1" applyFont="1" applyAlignment="1">
      <alignment horizontal="center"/>
    </xf>
    <xf numFmtId="41" fontId="2" fillId="0" borderId="0" xfId="13" applyNumberFormat="1" applyFont="1"/>
    <xf numFmtId="167" fontId="2" fillId="0" borderId="0" xfId="0" applyFont="1"/>
    <xf numFmtId="0" fontId="2" fillId="0" borderId="0" xfId="13" applyFont="1" applyAlignment="1">
      <alignment horizontal="left"/>
    </xf>
    <xf numFmtId="41" fontId="2" fillId="0" borderId="0" xfId="0" applyNumberFormat="1" applyFont="1" applyAlignment="1">
      <alignment horizontal="right"/>
    </xf>
    <xf numFmtId="38" fontId="2" fillId="0" borderId="0" xfId="13" applyNumberFormat="1" applyFont="1" applyAlignment="1">
      <alignment horizontal="left"/>
    </xf>
    <xf numFmtId="0" fontId="4" fillId="0" borderId="0" xfId="20" applyFont="1" applyAlignment="1">
      <alignment horizontal="center"/>
    </xf>
    <xf numFmtId="38" fontId="4" fillId="0" borderId="0" xfId="13" applyNumberFormat="1" applyFont="1" applyAlignment="1">
      <alignment horizontal="center"/>
    </xf>
    <xf numFmtId="41" fontId="4" fillId="0" borderId="0" xfId="0" applyNumberFormat="1" applyFont="1" applyAlignment="1">
      <alignment horizontal="right"/>
    </xf>
    <xf numFmtId="41" fontId="2" fillId="0" borderId="4" xfId="0" applyNumberFormat="1" applyFont="1" applyBorder="1" applyAlignment="1">
      <alignment horizontal="right"/>
    </xf>
    <xf numFmtId="41" fontId="2" fillId="0" borderId="5" xfId="0" applyNumberFormat="1" applyFont="1" applyBorder="1"/>
    <xf numFmtId="41" fontId="2" fillId="0" borderId="0" xfId="0" applyNumberFormat="1" applyFont="1"/>
    <xf numFmtId="41" fontId="2" fillId="0" borderId="0" xfId="0" applyNumberFormat="1" applyFont="1" applyAlignment="1">
      <alignment horizontal="center"/>
    </xf>
    <xf numFmtId="0" fontId="4" fillId="0" borderId="0" xfId="21" applyFont="1" applyAlignment="1">
      <alignment horizontal="center"/>
    </xf>
    <xf numFmtId="37" fontId="2" fillId="0" borderId="0" xfId="13" applyNumberFormat="1" applyFont="1" applyAlignment="1">
      <alignment horizontal="left"/>
    </xf>
    <xf numFmtId="41" fontId="2" fillId="0" borderId="8" xfId="0" applyNumberFormat="1" applyFont="1" applyBorder="1"/>
    <xf numFmtId="41" fontId="2" fillId="0" borderId="8" xfId="13" applyNumberFormat="1" applyFont="1" applyBorder="1"/>
    <xf numFmtId="41" fontId="2" fillId="0" borderId="6" xfId="13" applyNumberFormat="1" applyFont="1" applyBorder="1"/>
    <xf numFmtId="37" fontId="4" fillId="0" borderId="0" xfId="13" applyNumberFormat="1" applyFont="1" applyAlignment="1">
      <alignment horizontal="center"/>
    </xf>
    <xf numFmtId="37" fontId="2" fillId="0" borderId="0" xfId="13" applyNumberFormat="1" applyFont="1"/>
    <xf numFmtId="167" fontId="4" fillId="0" borderId="0" xfId="0" applyFont="1" applyAlignment="1">
      <alignment horizontal="center"/>
    </xf>
    <xf numFmtId="0" fontId="4" fillId="0" borderId="0" xfId="20" applyFont="1"/>
    <xf numFmtId="41" fontId="2" fillId="0" borderId="4" xfId="0" applyNumberFormat="1" applyFont="1" applyBorder="1" applyAlignment="1">
      <alignment horizontal="center"/>
    </xf>
    <xf numFmtId="41" fontId="2" fillId="0" borderId="5" xfId="13" applyNumberFormat="1" applyFont="1" applyBorder="1"/>
    <xf numFmtId="38" fontId="2" fillId="0" borderId="0" xfId="17" applyNumberFormat="1" applyFont="1" applyAlignment="1">
      <alignment horizontal="center"/>
    </xf>
    <xf numFmtId="41" fontId="2" fillId="0" borderId="7" xfId="0" applyNumberFormat="1" applyFont="1" applyBorder="1"/>
    <xf numFmtId="166" fontId="4" fillId="0" borderId="0" xfId="13" applyNumberFormat="1" applyFont="1" applyAlignment="1">
      <alignment horizontal="center"/>
    </xf>
    <xf numFmtId="41" fontId="2" fillId="0" borderId="4" xfId="0" applyNumberFormat="1" applyFont="1" applyBorder="1"/>
    <xf numFmtId="41" fontId="15" fillId="0" borderId="4" xfId="0" applyNumberFormat="1" applyFont="1" applyBorder="1"/>
    <xf numFmtId="41" fontId="15" fillId="0" borderId="0" xfId="0" applyNumberFormat="1" applyFont="1" applyAlignment="1">
      <alignment horizontal="right"/>
    </xf>
    <xf numFmtId="165" fontId="2" fillId="0" borderId="0" xfId="13" applyNumberFormat="1" applyFont="1"/>
    <xf numFmtId="38" fontId="2" fillId="0" borderId="3" xfId="13" applyNumberFormat="1" applyFont="1" applyBorder="1"/>
    <xf numFmtId="38" fontId="2" fillId="0" borderId="3" xfId="13" applyNumberFormat="1" applyFont="1" applyBorder="1" applyAlignment="1">
      <alignment horizontal="center"/>
    </xf>
    <xf numFmtId="164" fontId="2" fillId="0" borderId="0" xfId="13" applyNumberFormat="1" applyFont="1" applyAlignment="1">
      <alignment horizontal="center"/>
    </xf>
    <xf numFmtId="164" fontId="2" fillId="0" borderId="0" xfId="13" applyNumberFormat="1" applyFont="1"/>
    <xf numFmtId="38" fontId="2" fillId="0" borderId="0" xfId="13" applyNumberFormat="1" applyFont="1" applyAlignment="1">
      <alignment horizontal="right"/>
    </xf>
    <xf numFmtId="38" fontId="5" fillId="0" borderId="0" xfId="13" applyNumberFormat="1" applyFont="1" applyAlignment="1">
      <alignment horizontal="left"/>
    </xf>
    <xf numFmtId="164" fontId="5" fillId="0" borderId="0" xfId="13" applyNumberFormat="1" applyFont="1"/>
    <xf numFmtId="38" fontId="2" fillId="0" borderId="0" xfId="17" applyNumberFormat="1" applyFont="1" applyAlignment="1">
      <alignment horizontal="centerContinuous"/>
    </xf>
    <xf numFmtId="38" fontId="2" fillId="0" borderId="0" xfId="17" applyNumberFormat="1" applyFont="1" applyAlignment="1">
      <alignment horizontal="right"/>
    </xf>
    <xf numFmtId="38" fontId="2" fillId="0" borderId="0" xfId="17" applyNumberFormat="1" applyFont="1" applyAlignment="1">
      <alignment horizontal="left"/>
    </xf>
    <xf numFmtId="0" fontId="6" fillId="0" borderId="0" xfId="13" applyFont="1" applyAlignment="1">
      <alignment horizontal="right"/>
    </xf>
    <xf numFmtId="0" fontId="6" fillId="0" borderId="0" xfId="13" quotePrefix="1" applyFont="1" applyAlignment="1">
      <alignment horizontal="center"/>
    </xf>
    <xf numFmtId="41" fontId="2" fillId="0" borderId="0" xfId="13" applyNumberFormat="1" applyFont="1" applyAlignment="1">
      <alignment horizontal="center"/>
    </xf>
    <xf numFmtId="0" fontId="10" fillId="0" borderId="0" xfId="21" applyFont="1"/>
    <xf numFmtId="167" fontId="2" fillId="0" borderId="0" xfId="0" applyFont="1" applyAlignment="1">
      <alignment horizontal="left"/>
    </xf>
    <xf numFmtId="0" fontId="11" fillId="0" borderId="0" xfId="21" applyFont="1" applyAlignment="1">
      <alignment horizontal="centerContinuous"/>
    </xf>
    <xf numFmtId="0" fontId="11" fillId="0" borderId="0" xfId="21" applyFont="1"/>
    <xf numFmtId="0" fontId="5" fillId="0" borderId="0" xfId="13" applyFont="1" applyAlignment="1">
      <alignment horizontal="left"/>
    </xf>
    <xf numFmtId="38" fontId="2" fillId="0" borderId="0" xfId="13" quotePrefix="1" applyNumberFormat="1" applyFont="1"/>
    <xf numFmtId="37" fontId="2" fillId="0" borderId="0" xfId="17" applyNumberFormat="1" applyFont="1"/>
    <xf numFmtId="167" fontId="11" fillId="0" borderId="0" xfId="0" applyFont="1"/>
    <xf numFmtId="0" fontId="2" fillId="0" borderId="0" xfId="21" applyFont="1"/>
    <xf numFmtId="164" fontId="4" fillId="0" borderId="0" xfId="13" applyNumberFormat="1" applyFont="1" applyAlignment="1">
      <alignment horizontal="center"/>
    </xf>
    <xf numFmtId="0" fontId="2" fillId="0" borderId="0" xfId="20" applyFont="1"/>
    <xf numFmtId="0" fontId="2" fillId="0" borderId="0" xfId="18" applyFont="1"/>
    <xf numFmtId="0" fontId="5" fillId="0" borderId="0" xfId="21" applyFont="1" applyAlignment="1">
      <alignment horizontal="centerContinuous"/>
    </xf>
    <xf numFmtId="0" fontId="2" fillId="0" borderId="0" xfId="21" applyFont="1" applyAlignment="1">
      <alignment horizontal="centerContinuous"/>
    </xf>
    <xf numFmtId="0" fontId="2" fillId="0" borderId="0" xfId="14" applyFont="1" applyAlignment="1">
      <alignment horizontal="right"/>
    </xf>
    <xf numFmtId="0" fontId="5" fillId="0" borderId="0" xfId="18" applyFont="1" applyAlignment="1">
      <alignment horizontal="center"/>
    </xf>
    <xf numFmtId="0" fontId="2" fillId="0" borderId="0" xfId="18" applyFont="1" applyAlignment="1">
      <alignment horizontal="center"/>
    </xf>
    <xf numFmtId="0" fontId="5" fillId="0" borderId="0" xfId="22" applyFont="1"/>
    <xf numFmtId="38" fontId="2" fillId="0" borderId="0" xfId="16" applyNumberFormat="1" applyFont="1" applyAlignment="1">
      <alignment horizontal="right"/>
    </xf>
    <xf numFmtId="0" fontId="2" fillId="0" borderId="0" xfId="19" applyFont="1" applyAlignment="1">
      <alignment horizontal="center"/>
    </xf>
    <xf numFmtId="0" fontId="2" fillId="0" borderId="4" xfId="14" applyFont="1" applyBorder="1" applyAlignment="1">
      <alignment horizontal="center"/>
    </xf>
    <xf numFmtId="0" fontId="2" fillId="0" borderId="0" xfId="14" applyFont="1"/>
    <xf numFmtId="0" fontId="2" fillId="0" borderId="0" xfId="14" applyFont="1" applyAlignment="1">
      <alignment horizontal="center"/>
    </xf>
    <xf numFmtId="0" fontId="2" fillId="0" borderId="4" xfId="18" applyFont="1" applyBorder="1" applyAlignment="1">
      <alignment horizontal="center"/>
    </xf>
    <xf numFmtId="17" fontId="2" fillId="0" borderId="0" xfId="18" quotePrefix="1" applyNumberFormat="1" applyFont="1" applyAlignment="1">
      <alignment horizontal="center"/>
    </xf>
    <xf numFmtId="17" fontId="2" fillId="0" borderId="0" xfId="14" applyNumberFormat="1" applyFont="1" applyAlignment="1">
      <alignment horizontal="center"/>
    </xf>
    <xf numFmtId="17" fontId="2" fillId="0" borderId="0" xfId="18" applyNumberFormat="1" applyFont="1" applyAlignment="1">
      <alignment horizontal="center"/>
    </xf>
    <xf numFmtId="17" fontId="2" fillId="0" borderId="4" xfId="18" applyNumberFormat="1" applyFont="1" applyBorder="1" applyAlignment="1">
      <alignment horizontal="center"/>
    </xf>
    <xf numFmtId="0" fontId="5" fillId="0" borderId="0" xfId="0" applyNumberFormat="1" applyFont="1"/>
    <xf numFmtId="0" fontId="5" fillId="0" borderId="0" xfId="18" quotePrefix="1" applyFont="1"/>
    <xf numFmtId="0" fontId="2" fillId="0" borderId="0" xfId="0" applyNumberFormat="1" applyFont="1"/>
    <xf numFmtId="38" fontId="5" fillId="0" borderId="0" xfId="16" applyNumberFormat="1" applyFont="1"/>
    <xf numFmtId="0" fontId="5" fillId="0" borderId="0" xfId="18" applyFont="1"/>
    <xf numFmtId="0" fontId="5" fillId="0" borderId="0" xfId="14" applyFont="1"/>
    <xf numFmtId="165" fontId="2" fillId="0" borderId="0" xfId="0" applyNumberFormat="1" applyFont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41" fontId="2" fillId="0" borderId="0" xfId="34" applyNumberFormat="1" applyFont="1"/>
    <xf numFmtId="0" fontId="2" fillId="0" borderId="0" xfId="18" quotePrefix="1" applyFont="1"/>
    <xf numFmtId="167" fontId="4" fillId="0" borderId="0" xfId="0" applyFont="1"/>
    <xf numFmtId="167" fontId="5" fillId="0" borderId="0" xfId="0" applyFont="1"/>
    <xf numFmtId="41" fontId="2" fillId="0" borderId="4" xfId="0" quotePrefix="1" applyNumberFormat="1" applyFont="1" applyBorder="1" applyAlignment="1">
      <alignment horizontal="right"/>
    </xf>
    <xf numFmtId="41" fontId="2" fillId="0" borderId="0" xfId="0" quotePrefix="1" applyNumberFormat="1" applyFont="1" applyAlignment="1">
      <alignment horizontal="right"/>
    </xf>
    <xf numFmtId="41" fontId="2" fillId="0" borderId="7" xfId="13" applyNumberFormat="1" applyFont="1" applyBorder="1"/>
    <xf numFmtId="0" fontId="2" fillId="0" borderId="0" xfId="13" applyFont="1" applyAlignment="1">
      <alignment horizontal="center"/>
    </xf>
    <xf numFmtId="43" fontId="2" fillId="0" borderId="7" xfId="0" applyNumberFormat="1" applyFont="1" applyBorder="1"/>
    <xf numFmtId="43" fontId="2" fillId="0" borderId="0" xfId="0" applyNumberFormat="1" applyFont="1"/>
    <xf numFmtId="168" fontId="2" fillId="0" borderId="0" xfId="0" applyNumberFormat="1" applyFont="1"/>
    <xf numFmtId="37" fontId="2" fillId="0" borderId="4" xfId="13" applyNumberFormat="1" applyFont="1" applyBorder="1" applyAlignment="1">
      <alignment horizontal="center"/>
    </xf>
    <xf numFmtId="0" fontId="2" fillId="0" borderId="4" xfId="14" applyFont="1" applyBorder="1" applyAlignment="1">
      <alignment horizontal="center"/>
    </xf>
    <xf numFmtId="0" fontId="2" fillId="0" borderId="4" xfId="18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</cellXfs>
  <cellStyles count="35">
    <cellStyle name="Comma" xfId="1" builtinId="3"/>
    <cellStyle name="Comma 2" xfId="2" xr:uid="{00000000-0005-0000-0000-000001000000}"/>
    <cellStyle name="Comma 3" xfId="3" xr:uid="{00000000-0005-0000-0000-000002000000}"/>
    <cellStyle name="Comma 4" xfId="4" xr:uid="{00000000-0005-0000-0000-000003000000}"/>
    <cellStyle name="comma zerodec" xfId="5" xr:uid="{00000000-0005-0000-0000-000004000000}"/>
    <cellStyle name="Comma_S604-Bs&amp;plse-Q1'2009" xfId="6" xr:uid="{00000000-0005-0000-0000-000005000000}"/>
    <cellStyle name="Currency1" xfId="7" xr:uid="{00000000-0005-0000-0000-000007000000}"/>
    <cellStyle name="Dollar (zero dec)" xfId="8" xr:uid="{00000000-0005-0000-0000-000008000000}"/>
    <cellStyle name="Grey" xfId="9" xr:uid="{00000000-0005-0000-0000-000009000000}"/>
    <cellStyle name="Input [yellow]" xfId="10" xr:uid="{00000000-0005-0000-0000-00000A000000}"/>
    <cellStyle name="no dec" xfId="11" xr:uid="{00000000-0005-0000-0000-00000B000000}"/>
    <cellStyle name="Normal" xfId="0" builtinId="0"/>
    <cellStyle name="Normal - Style1" xfId="12" xr:uid="{00000000-0005-0000-0000-00000D000000}"/>
    <cellStyle name="Normal 2" xfId="13" xr:uid="{00000000-0005-0000-0000-00000E000000}"/>
    <cellStyle name="Normal 2 2" xfId="14" xr:uid="{00000000-0005-0000-0000-00000F000000}"/>
    <cellStyle name="Normal 3" xfId="15" xr:uid="{00000000-0005-0000-0000-000010000000}"/>
    <cellStyle name="Normal_S604-bs&amp;ple-Q1'2005" xfId="16" xr:uid="{00000000-0005-0000-0000-000011000000}"/>
    <cellStyle name="Normal_S604-Bs&amp;plse-Q1'2009" xfId="17" xr:uid="{00000000-0005-0000-0000-000012000000}"/>
    <cellStyle name="Normal_T-59-Q1" xfId="34" xr:uid="{B02978AD-75B7-4C50-B30B-8BC455E76D16}"/>
    <cellStyle name="Normal_T-59-Q1_PPM_FS_BS_06.30.08_E" xfId="18" xr:uid="{00000000-0005-0000-0000-000013000000}"/>
    <cellStyle name="Normal_T-87_PPM_FS_BS_06.30.08_E" xfId="19" xr:uid="{00000000-0005-0000-0000-000014000000}"/>
    <cellStyle name="Normal_T-87-Q1" xfId="20" xr:uid="{00000000-0005-0000-0000-000015000000}"/>
    <cellStyle name="Normal_T-87-Q3" xfId="21" xr:uid="{00000000-0005-0000-0000-000016000000}"/>
    <cellStyle name="Normal_T-87-Q3_PPM_FS_BS_06.30.08_E" xfId="22" xr:uid="{00000000-0005-0000-0000-000017000000}"/>
    <cellStyle name="Percent [2]" xfId="23" xr:uid="{00000000-0005-0000-0000-000018000000}"/>
    <cellStyle name="Percent [2] 2" xfId="24" xr:uid="{00000000-0005-0000-0000-000019000000}"/>
    <cellStyle name="Percent 2" xfId="25" xr:uid="{00000000-0005-0000-0000-00001A000000}"/>
    <cellStyle name="Percent 3" xfId="26" xr:uid="{00000000-0005-0000-0000-00001B000000}"/>
    <cellStyle name="Percent 4" xfId="27" xr:uid="{00000000-0005-0000-0000-00001C000000}"/>
    <cellStyle name="Percent 5" xfId="28" xr:uid="{00000000-0005-0000-0000-00001D000000}"/>
    <cellStyle name="Percent 6" xfId="29" xr:uid="{00000000-0005-0000-0000-00001E000000}"/>
    <cellStyle name="Percent 7" xfId="30" xr:uid="{00000000-0005-0000-0000-00001F000000}"/>
    <cellStyle name="Percent 8" xfId="31" xr:uid="{00000000-0005-0000-0000-000020000000}"/>
    <cellStyle name="Quantity" xfId="32" xr:uid="{00000000-0005-0000-0000-000021000000}"/>
    <cellStyle name="Quantity 2" xfId="33" xr:uid="{00000000-0005-0000-0000-00002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0.1\mr_network\My%20Document%20Khun\MY%20JOBS\01%20Porn%20Prom%20Metal\Quarter%201%202006\data17%20-%20&#3617;&#3640;&#3585;\Q3\working%20paper%20cash%20flow%20PPM%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K127"/>
  <sheetViews>
    <sheetView showGridLines="0" tabSelected="1" view="pageBreakPreview" zoomScaleNormal="115" zoomScaleSheetLayoutView="100" workbookViewId="0">
      <selection activeCell="F3" sqref="F3"/>
    </sheetView>
  </sheetViews>
  <sheetFormatPr defaultColWidth="10.7109375" defaultRowHeight="19.5" customHeight="1"/>
  <cols>
    <col min="1" max="1" width="45.7109375" style="29" customWidth="1"/>
    <col min="2" max="2" width="3.7109375" style="31" customWidth="1"/>
    <col min="3" max="3" width="1.140625" style="29" customWidth="1"/>
    <col min="4" max="4" width="15.7109375" style="64" customWidth="1"/>
    <col min="5" max="5" width="0.7109375" style="29" customWidth="1"/>
    <col min="6" max="6" width="15.7109375" style="64" customWidth="1"/>
    <col min="7" max="7" width="0.7109375" style="64" customWidth="1"/>
    <col min="8" max="8" width="15.7109375" style="64" customWidth="1"/>
    <col min="9" max="9" width="0.7109375" style="29" customWidth="1"/>
    <col min="10" max="10" width="15.7109375" style="64" customWidth="1"/>
    <col min="11" max="11" width="0.7109375" style="29" customWidth="1"/>
    <col min="12" max="16384" width="10.7109375" style="29"/>
  </cols>
  <sheetData>
    <row r="1" spans="1:11" ht="19.5" customHeight="1">
      <c r="A1" s="27" t="s">
        <v>122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9.5" customHeight="1">
      <c r="A2" s="27" t="s">
        <v>37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9.5" customHeight="1">
      <c r="A3" s="27" t="s">
        <v>162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9.5" customHeight="1">
      <c r="A4" s="30"/>
      <c r="C4" s="32"/>
      <c r="D4" s="30"/>
      <c r="E4" s="32"/>
      <c r="F4" s="30"/>
      <c r="G4" s="30"/>
      <c r="H4" s="33"/>
      <c r="I4" s="32"/>
      <c r="J4" s="34" t="s">
        <v>18</v>
      </c>
    </row>
    <row r="5" spans="1:11" s="28" customFormat="1" ht="19.5" customHeight="1">
      <c r="B5" s="35"/>
      <c r="C5" s="35"/>
      <c r="D5" s="136" t="s">
        <v>17</v>
      </c>
      <c r="E5" s="136"/>
      <c r="F5" s="136"/>
      <c r="G5" s="37"/>
      <c r="H5" s="136" t="s">
        <v>16</v>
      </c>
      <c r="I5" s="136"/>
      <c r="J5" s="136"/>
      <c r="K5" s="37"/>
    </row>
    <row r="6" spans="1:11" s="38" customFormat="1" ht="21" customHeight="1">
      <c r="B6" s="39" t="s">
        <v>15</v>
      </c>
      <c r="D6" s="4" t="str">
        <f>"30 September 2024"</f>
        <v>30 September 2024</v>
      </c>
      <c r="E6" s="40"/>
      <c r="F6" s="4" t="str">
        <f>"31 December 2023"</f>
        <v>31 December 2023</v>
      </c>
      <c r="G6" s="3"/>
      <c r="H6" s="4" t="str">
        <f>"30 September 2024"</f>
        <v>30 September 2024</v>
      </c>
      <c r="I6" s="40"/>
      <c r="J6" s="4" t="str">
        <f>"31 December 2023"</f>
        <v>31 December 2023</v>
      </c>
    </row>
    <row r="7" spans="1:11" s="38" customFormat="1" ht="21" customHeight="1">
      <c r="B7" s="41"/>
      <c r="D7" s="3" t="s">
        <v>14</v>
      </c>
      <c r="E7" s="40"/>
      <c r="F7" s="3" t="s">
        <v>13</v>
      </c>
      <c r="G7" s="3"/>
      <c r="H7" s="3" t="s">
        <v>14</v>
      </c>
      <c r="I7" s="40"/>
      <c r="J7" s="3" t="s">
        <v>13</v>
      </c>
    </row>
    <row r="8" spans="1:11" s="42" customFormat="1" ht="19.5" customHeight="1">
      <c r="B8" s="43"/>
      <c r="C8" s="43"/>
      <c r="D8" s="2" t="s">
        <v>12</v>
      </c>
      <c r="E8" s="44"/>
      <c r="F8" s="44"/>
      <c r="G8" s="44"/>
      <c r="H8" s="2" t="s">
        <v>12</v>
      </c>
      <c r="I8" s="44"/>
      <c r="J8" s="44"/>
    </row>
    <row r="9" spans="1:11" ht="19.5" customHeight="1">
      <c r="A9" s="27" t="s">
        <v>36</v>
      </c>
      <c r="D9" s="45"/>
      <c r="E9" s="46"/>
      <c r="F9" s="45"/>
      <c r="G9" s="45"/>
      <c r="H9" s="45"/>
      <c r="I9" s="46"/>
      <c r="J9" s="45"/>
    </row>
    <row r="10" spans="1:11" ht="19.5" customHeight="1">
      <c r="A10" s="27" t="s">
        <v>35</v>
      </c>
      <c r="D10" s="45"/>
      <c r="E10" s="46"/>
      <c r="F10" s="45"/>
      <c r="G10" s="45"/>
      <c r="H10" s="46"/>
      <c r="I10" s="46"/>
      <c r="J10" s="46"/>
    </row>
    <row r="11" spans="1:11" ht="19.5" customHeight="1">
      <c r="A11" s="47" t="s">
        <v>34</v>
      </c>
      <c r="D11" s="7">
        <v>427138</v>
      </c>
      <c r="E11" s="7"/>
      <c r="F11" s="49">
        <v>624445</v>
      </c>
      <c r="G11" s="49"/>
      <c r="H11" s="49">
        <v>399381</v>
      </c>
      <c r="I11" s="49"/>
      <c r="J11" s="49">
        <v>580495</v>
      </c>
    </row>
    <row r="12" spans="1:11" ht="19.5" customHeight="1">
      <c r="A12" s="47" t="s">
        <v>33</v>
      </c>
      <c r="B12" s="51">
        <v>3</v>
      </c>
      <c r="C12" s="52"/>
      <c r="D12" s="7">
        <v>132080</v>
      </c>
      <c r="E12" s="7"/>
      <c r="F12" s="49">
        <v>190132</v>
      </c>
      <c r="G12" s="53"/>
      <c r="H12" s="49">
        <v>110280</v>
      </c>
      <c r="I12" s="53"/>
      <c r="J12" s="49">
        <v>174636</v>
      </c>
    </row>
    <row r="13" spans="1:11" ht="19.5" customHeight="1">
      <c r="A13" s="47" t="s">
        <v>164</v>
      </c>
      <c r="B13" s="51">
        <v>4</v>
      </c>
      <c r="C13" s="52"/>
      <c r="D13" s="7">
        <v>6460</v>
      </c>
      <c r="E13" s="7"/>
      <c r="F13" s="49">
        <v>0</v>
      </c>
      <c r="G13" s="53"/>
      <c r="H13" s="49">
        <v>6460</v>
      </c>
      <c r="I13" s="53"/>
      <c r="J13" s="49">
        <v>0</v>
      </c>
    </row>
    <row r="14" spans="1:11" ht="19.5" customHeight="1">
      <c r="A14" s="47" t="s">
        <v>64</v>
      </c>
      <c r="B14" s="51"/>
      <c r="C14" s="52"/>
      <c r="D14" s="8">
        <v>360865</v>
      </c>
      <c r="E14" s="7"/>
      <c r="F14" s="49">
        <v>84124</v>
      </c>
      <c r="G14" s="49"/>
      <c r="H14" s="49">
        <v>359724</v>
      </c>
      <c r="I14" s="49"/>
      <c r="J14" s="49">
        <v>83107</v>
      </c>
    </row>
    <row r="15" spans="1:11" ht="19.5" customHeight="1">
      <c r="A15" s="47" t="s">
        <v>32</v>
      </c>
      <c r="B15" s="52"/>
      <c r="C15" s="52"/>
      <c r="D15" s="8">
        <v>19278</v>
      </c>
      <c r="E15" s="7"/>
      <c r="F15" s="49">
        <v>38040</v>
      </c>
      <c r="G15" s="49"/>
      <c r="H15" s="49">
        <v>19278</v>
      </c>
      <c r="I15" s="49"/>
      <c r="J15" s="49">
        <v>38040</v>
      </c>
    </row>
    <row r="16" spans="1:11" ht="19.5" customHeight="1">
      <c r="A16" s="47" t="s">
        <v>118</v>
      </c>
      <c r="B16" s="52"/>
      <c r="C16" s="52"/>
      <c r="D16" s="8">
        <v>106337</v>
      </c>
      <c r="E16" s="7"/>
      <c r="F16" s="49">
        <v>100728</v>
      </c>
      <c r="G16" s="49"/>
      <c r="H16" s="49">
        <v>103666</v>
      </c>
      <c r="I16" s="49"/>
      <c r="J16" s="54">
        <v>98311</v>
      </c>
    </row>
    <row r="17" spans="1:11" ht="19.5" customHeight="1">
      <c r="A17" s="27" t="s">
        <v>31</v>
      </c>
      <c r="B17" s="52"/>
      <c r="C17" s="52"/>
      <c r="D17" s="55">
        <f>SUM(D11:D16)</f>
        <v>1052158</v>
      </c>
      <c r="E17" s="56"/>
      <c r="F17" s="55">
        <f>SUM(F11:F16)</f>
        <v>1037469</v>
      </c>
      <c r="G17" s="56"/>
      <c r="H17" s="55">
        <f>SUM(H11:H16)</f>
        <v>998789</v>
      </c>
      <c r="I17" s="56"/>
      <c r="J17" s="55">
        <f>SUM(J11:J16)</f>
        <v>974589</v>
      </c>
    </row>
    <row r="18" spans="1:11" ht="19.5" customHeight="1">
      <c r="A18" s="27" t="s">
        <v>30</v>
      </c>
      <c r="B18" s="52"/>
      <c r="C18" s="52"/>
      <c r="D18" s="57"/>
      <c r="E18" s="56"/>
      <c r="F18" s="57"/>
      <c r="G18" s="56"/>
      <c r="H18" s="56"/>
      <c r="I18" s="56"/>
      <c r="J18" s="56"/>
    </row>
    <row r="19" spans="1:11" ht="19.5" customHeight="1">
      <c r="A19" s="47" t="s">
        <v>147</v>
      </c>
      <c r="B19" s="51"/>
      <c r="C19" s="52"/>
      <c r="D19" s="8">
        <v>113698</v>
      </c>
      <c r="E19" s="7"/>
      <c r="F19" s="49">
        <v>80791</v>
      </c>
      <c r="G19" s="49"/>
      <c r="H19" s="49">
        <v>113698</v>
      </c>
      <c r="I19" s="49"/>
      <c r="J19" s="49">
        <v>80791</v>
      </c>
    </row>
    <row r="20" spans="1:11" ht="19.5" customHeight="1">
      <c r="A20" s="47" t="s">
        <v>165</v>
      </c>
      <c r="B20" s="51">
        <v>4</v>
      </c>
      <c r="C20" s="52"/>
      <c r="D20" s="8">
        <v>93840</v>
      </c>
      <c r="E20" s="7"/>
      <c r="F20" s="49">
        <v>0</v>
      </c>
      <c r="G20" s="49"/>
      <c r="H20" s="49">
        <v>93840</v>
      </c>
      <c r="I20" s="49"/>
      <c r="J20" s="49">
        <v>0</v>
      </c>
    </row>
    <row r="21" spans="1:11" ht="19.5" customHeight="1">
      <c r="A21" s="47" t="s">
        <v>65</v>
      </c>
      <c r="B21" s="58"/>
      <c r="C21" s="52"/>
      <c r="D21" s="8">
        <v>0</v>
      </c>
      <c r="E21" s="8"/>
      <c r="F21" s="49">
        <v>0</v>
      </c>
      <c r="G21" s="49"/>
      <c r="H21" s="49">
        <v>258900</v>
      </c>
      <c r="I21" s="49"/>
      <c r="J21" s="49">
        <v>258900</v>
      </c>
    </row>
    <row r="22" spans="1:11" ht="19.5" customHeight="1">
      <c r="A22" s="47" t="s">
        <v>66</v>
      </c>
      <c r="B22" s="58"/>
      <c r="C22" s="52"/>
      <c r="D22" s="7">
        <v>333337</v>
      </c>
      <c r="E22" s="7"/>
      <c r="F22" s="49">
        <v>338235</v>
      </c>
      <c r="G22" s="49"/>
      <c r="H22" s="49">
        <v>17659</v>
      </c>
      <c r="I22" s="49"/>
      <c r="J22" s="49">
        <v>18993</v>
      </c>
    </row>
    <row r="23" spans="1:11" ht="19.5" customHeight="1">
      <c r="A23" s="47" t="s">
        <v>29</v>
      </c>
      <c r="B23" s="58"/>
      <c r="C23" s="52"/>
      <c r="D23" s="7">
        <v>371</v>
      </c>
      <c r="E23" s="7"/>
      <c r="F23" s="49">
        <f>1635</f>
        <v>1635</v>
      </c>
      <c r="G23" s="49"/>
      <c r="H23" s="49">
        <v>348</v>
      </c>
      <c r="I23" s="49"/>
      <c r="J23" s="49">
        <v>1384</v>
      </c>
    </row>
    <row r="24" spans="1:11" ht="19.5" customHeight="1">
      <c r="A24" s="47" t="s">
        <v>67</v>
      </c>
      <c r="B24" s="58"/>
      <c r="C24" s="52"/>
      <c r="D24" s="7">
        <v>2280</v>
      </c>
      <c r="E24" s="7"/>
      <c r="F24" s="49">
        <v>2187</v>
      </c>
      <c r="G24" s="49"/>
      <c r="H24" s="49">
        <v>2199</v>
      </c>
      <c r="I24" s="49"/>
      <c r="J24" s="49">
        <v>2083</v>
      </c>
    </row>
    <row r="25" spans="1:11" ht="19.5" customHeight="1">
      <c r="A25" s="47" t="s">
        <v>68</v>
      </c>
      <c r="B25" s="58"/>
      <c r="C25" s="52"/>
      <c r="D25" s="7">
        <v>21933</v>
      </c>
      <c r="E25" s="7"/>
      <c r="F25" s="49">
        <v>15885</v>
      </c>
      <c r="G25" s="49"/>
      <c r="H25" s="49">
        <v>20385</v>
      </c>
      <c r="I25" s="49"/>
      <c r="J25" s="49">
        <v>14205</v>
      </c>
    </row>
    <row r="26" spans="1:11" ht="19.5" customHeight="1">
      <c r="A26" s="47" t="s">
        <v>69</v>
      </c>
      <c r="B26" s="52"/>
      <c r="D26" s="9">
        <v>1339</v>
      </c>
      <c r="E26" s="10"/>
      <c r="F26" s="54">
        <v>1339</v>
      </c>
      <c r="G26" s="49"/>
      <c r="H26" s="54">
        <v>445</v>
      </c>
      <c r="I26" s="49"/>
      <c r="J26" s="54">
        <v>445</v>
      </c>
      <c r="K26" s="42"/>
    </row>
    <row r="27" spans="1:11" ht="19.5" customHeight="1">
      <c r="A27" s="27" t="s">
        <v>28</v>
      </c>
      <c r="D27" s="60">
        <f>SUM(D19:D26)</f>
        <v>566798</v>
      </c>
      <c r="E27" s="56"/>
      <c r="F27" s="60">
        <f>SUM(F19:F26)</f>
        <v>440072</v>
      </c>
      <c r="G27" s="56"/>
      <c r="H27" s="60">
        <f>SUM(H19:H26)</f>
        <v>507474</v>
      </c>
      <c r="I27" s="46"/>
      <c r="J27" s="61">
        <f>SUM(J19:K26)</f>
        <v>376801</v>
      </c>
      <c r="K27" s="42"/>
    </row>
    <row r="28" spans="1:11" ht="19.5" customHeight="1" thickBot="1">
      <c r="A28" s="27" t="s">
        <v>27</v>
      </c>
      <c r="D28" s="62">
        <f>SUM(D17,D27)</f>
        <v>1618956</v>
      </c>
      <c r="E28" s="46"/>
      <c r="F28" s="62">
        <f>SUM(F17,F27)</f>
        <v>1477541</v>
      </c>
      <c r="G28" s="46"/>
      <c r="H28" s="62">
        <f>SUM(H17,H27)</f>
        <v>1506263</v>
      </c>
      <c r="I28" s="46"/>
      <c r="J28" s="62">
        <f>SUM(J17,J27)</f>
        <v>1351390</v>
      </c>
    </row>
    <row r="29" spans="1:11" ht="19.5" customHeight="1" thickTop="1">
      <c r="D29" s="63"/>
      <c r="F29" s="63"/>
      <c r="G29" s="63"/>
      <c r="H29" s="63"/>
      <c r="J29" s="63"/>
    </row>
    <row r="30" spans="1:11" ht="19.5" customHeight="1">
      <c r="A30" s="29" t="s">
        <v>1</v>
      </c>
      <c r="D30" s="63"/>
      <c r="F30" s="63"/>
      <c r="G30" s="63"/>
      <c r="H30" s="63"/>
      <c r="J30" s="63"/>
    </row>
    <row r="31" spans="1:11" ht="19.5" customHeight="1">
      <c r="D31" s="63"/>
      <c r="F31" s="63"/>
      <c r="G31" s="63"/>
      <c r="H31" s="63"/>
      <c r="J31" s="63"/>
    </row>
    <row r="32" spans="1:11" ht="19.5" customHeight="1">
      <c r="D32" s="63"/>
      <c r="F32" s="63"/>
      <c r="G32" s="63"/>
      <c r="H32" s="63"/>
      <c r="J32" s="63"/>
    </row>
    <row r="33" spans="1:11" ht="19.5" customHeight="1">
      <c r="D33" s="63"/>
      <c r="F33" s="63"/>
      <c r="G33" s="63"/>
      <c r="H33" s="63"/>
      <c r="J33" s="63"/>
    </row>
    <row r="34" spans="1:11" ht="19.5" customHeight="1">
      <c r="D34" s="63"/>
      <c r="F34" s="63"/>
      <c r="G34" s="63"/>
      <c r="H34" s="63"/>
      <c r="J34" s="63"/>
    </row>
    <row r="35" spans="1:11" ht="19.5" customHeight="1">
      <c r="D35" s="63"/>
      <c r="F35" s="63"/>
      <c r="G35" s="63"/>
      <c r="H35" s="63"/>
      <c r="J35" s="63"/>
    </row>
    <row r="36" spans="1:11" ht="19.5" customHeight="1">
      <c r="D36" s="63"/>
      <c r="F36" s="63"/>
      <c r="G36" s="63"/>
      <c r="H36" s="63"/>
      <c r="J36" s="63"/>
    </row>
    <row r="37" spans="1:11" ht="19.5" customHeight="1">
      <c r="D37" s="63"/>
      <c r="F37" s="63"/>
      <c r="G37" s="63"/>
      <c r="H37" s="63"/>
      <c r="J37" s="63"/>
    </row>
    <row r="38" spans="1:11" ht="19.5" customHeight="1">
      <c r="D38" s="63"/>
      <c r="F38" s="63"/>
      <c r="G38" s="63"/>
      <c r="H38" s="63"/>
      <c r="J38" s="63"/>
    </row>
    <row r="39" spans="1:11" ht="19.5" customHeight="1">
      <c r="D39" s="63"/>
      <c r="F39" s="63"/>
      <c r="G39" s="63"/>
      <c r="H39" s="63"/>
      <c r="J39" s="63"/>
    </row>
    <row r="40" spans="1:11" ht="19.5" customHeight="1">
      <c r="D40" s="63"/>
      <c r="F40" s="63"/>
      <c r="G40" s="63"/>
      <c r="H40" s="63"/>
      <c r="J40" s="63"/>
    </row>
    <row r="41" spans="1:11" ht="19.5" customHeight="1">
      <c r="D41" s="63"/>
      <c r="F41" s="63"/>
      <c r="G41" s="63"/>
      <c r="H41" s="63"/>
      <c r="J41" s="63"/>
    </row>
    <row r="42" spans="1:11" ht="19.5" customHeight="1">
      <c r="D42" s="63"/>
      <c r="F42" s="63"/>
      <c r="G42" s="63"/>
      <c r="H42" s="63"/>
      <c r="J42" s="63"/>
    </row>
    <row r="43" spans="1:11" ht="19.5" customHeight="1">
      <c r="A43" s="27"/>
      <c r="D43" s="63"/>
      <c r="F43" s="63"/>
      <c r="G43" s="63"/>
      <c r="H43" s="63"/>
      <c r="J43" s="34"/>
    </row>
    <row r="44" spans="1:11" ht="19.5" customHeight="1">
      <c r="A44" s="27" t="s">
        <v>122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</row>
    <row r="45" spans="1:11" ht="19.5" customHeight="1">
      <c r="A45" s="27" t="s">
        <v>19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</row>
    <row r="46" spans="1:11" ht="19.5" customHeight="1">
      <c r="A46" s="27" t="s">
        <v>162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</row>
    <row r="47" spans="1:11" ht="19.5" customHeight="1">
      <c r="A47" s="30"/>
      <c r="C47" s="32"/>
      <c r="D47" s="30"/>
      <c r="E47" s="32"/>
      <c r="F47" s="30"/>
      <c r="G47" s="30"/>
      <c r="H47" s="33"/>
      <c r="I47" s="32"/>
      <c r="J47" s="34" t="s">
        <v>18</v>
      </c>
    </row>
    <row r="48" spans="1:11" s="28" customFormat="1" ht="19.5" customHeight="1">
      <c r="B48" s="35"/>
      <c r="C48" s="35"/>
      <c r="D48" s="136" t="s">
        <v>17</v>
      </c>
      <c r="E48" s="136"/>
      <c r="F48" s="136"/>
      <c r="G48" s="37"/>
      <c r="H48" s="136" t="s">
        <v>16</v>
      </c>
      <c r="I48" s="136"/>
      <c r="J48" s="136"/>
      <c r="K48" s="37"/>
    </row>
    <row r="49" spans="1:11" s="38" customFormat="1" ht="21" customHeight="1">
      <c r="B49" s="39" t="s">
        <v>15</v>
      </c>
      <c r="D49" s="4" t="str">
        <f>"30 September 2024"</f>
        <v>30 September 2024</v>
      </c>
      <c r="E49" s="40"/>
      <c r="F49" s="4" t="str">
        <f>"31 December 2023"</f>
        <v>31 December 2023</v>
      </c>
      <c r="G49" s="3"/>
      <c r="H49" s="4" t="str">
        <f>"30 September 2024"</f>
        <v>30 September 2024</v>
      </c>
      <c r="I49" s="40"/>
      <c r="J49" s="4" t="str">
        <f>"31 December 2023"</f>
        <v>31 December 2023</v>
      </c>
    </row>
    <row r="50" spans="1:11" s="38" customFormat="1" ht="21" customHeight="1">
      <c r="B50" s="41"/>
      <c r="D50" s="3" t="s">
        <v>14</v>
      </c>
      <c r="E50" s="40"/>
      <c r="F50" s="3" t="s">
        <v>13</v>
      </c>
      <c r="G50" s="3"/>
      <c r="H50" s="3" t="s">
        <v>14</v>
      </c>
      <c r="I50" s="40"/>
      <c r="J50" s="3" t="s">
        <v>13</v>
      </c>
    </row>
    <row r="51" spans="1:11" s="38" customFormat="1" ht="21" customHeight="1">
      <c r="B51" s="41"/>
      <c r="D51" s="2" t="s">
        <v>12</v>
      </c>
      <c r="E51" s="44"/>
      <c r="F51" s="44"/>
      <c r="G51" s="44"/>
      <c r="H51" s="2" t="s">
        <v>12</v>
      </c>
      <c r="I51" s="44"/>
      <c r="J51" s="44"/>
      <c r="K51" s="42"/>
    </row>
    <row r="52" spans="1:11" ht="19.5" customHeight="1">
      <c r="A52" s="27" t="s">
        <v>26</v>
      </c>
      <c r="D52" s="63"/>
      <c r="F52" s="63"/>
      <c r="G52" s="63"/>
      <c r="H52" s="63"/>
      <c r="J52" s="63"/>
    </row>
    <row r="53" spans="1:11" ht="19.5" customHeight="1">
      <c r="A53" s="27" t="s">
        <v>25</v>
      </c>
    </row>
    <row r="54" spans="1:11" ht="19.5" customHeight="1">
      <c r="A54" s="47" t="s">
        <v>72</v>
      </c>
      <c r="B54" s="51"/>
      <c r="C54" s="52"/>
      <c r="D54" s="57">
        <v>62443</v>
      </c>
      <c r="E54" s="7"/>
      <c r="F54" s="57">
        <v>0</v>
      </c>
      <c r="G54" s="57"/>
      <c r="H54" s="57">
        <v>62443</v>
      </c>
      <c r="I54" s="57"/>
      <c r="J54" s="57">
        <v>0</v>
      </c>
    </row>
    <row r="55" spans="1:11" ht="19.5" customHeight="1">
      <c r="A55" s="47" t="s">
        <v>70</v>
      </c>
      <c r="B55" s="51"/>
      <c r="C55" s="52"/>
      <c r="D55" s="7">
        <v>416179</v>
      </c>
      <c r="E55" s="7"/>
      <c r="F55" s="57">
        <v>305573</v>
      </c>
      <c r="G55" s="57"/>
      <c r="H55" s="57">
        <v>403273</v>
      </c>
      <c r="I55" s="57"/>
      <c r="J55" s="57">
        <v>286735</v>
      </c>
      <c r="K55" s="47"/>
    </row>
    <row r="56" spans="1:11" ht="19.5" customHeight="1">
      <c r="A56" s="47" t="s">
        <v>73</v>
      </c>
      <c r="B56" s="65">
        <v>5</v>
      </c>
      <c r="C56" s="52"/>
      <c r="D56" s="7">
        <v>14529</v>
      </c>
      <c r="E56" s="7"/>
      <c r="F56" s="57">
        <v>13881</v>
      </c>
      <c r="G56" s="57"/>
      <c r="H56" s="57">
        <v>0</v>
      </c>
      <c r="I56" s="57"/>
      <c r="J56" s="57">
        <v>0</v>
      </c>
    </row>
    <row r="57" spans="1:11" ht="19.5" customHeight="1">
      <c r="A57" s="47" t="s">
        <v>71</v>
      </c>
      <c r="B57" s="65"/>
      <c r="C57" s="52"/>
      <c r="D57" s="7">
        <v>431</v>
      </c>
      <c r="E57" s="7"/>
      <c r="F57" s="57">
        <v>1854</v>
      </c>
      <c r="G57" s="57"/>
      <c r="H57" s="57">
        <v>403</v>
      </c>
      <c r="I57" s="57"/>
      <c r="J57" s="57">
        <v>1573</v>
      </c>
    </row>
    <row r="58" spans="1:11" ht="19.5" customHeight="1">
      <c r="A58" s="47" t="s">
        <v>24</v>
      </c>
      <c r="B58" s="66"/>
      <c r="C58" s="52"/>
      <c r="D58" s="7">
        <v>28679</v>
      </c>
      <c r="E58" s="8"/>
      <c r="F58" s="57">
        <v>25183</v>
      </c>
      <c r="G58" s="57"/>
      <c r="H58" s="57">
        <v>28679</v>
      </c>
      <c r="I58" s="57"/>
      <c r="J58" s="57">
        <v>25183</v>
      </c>
    </row>
    <row r="59" spans="1:11" ht="19.5" customHeight="1">
      <c r="A59" s="47" t="s">
        <v>119</v>
      </c>
      <c r="B59" s="51"/>
      <c r="C59" s="52"/>
      <c r="D59" s="57">
        <v>12055</v>
      </c>
      <c r="E59" s="8"/>
      <c r="F59" s="57">
        <v>11053</v>
      </c>
      <c r="G59" s="57"/>
      <c r="H59" s="57">
        <v>12055</v>
      </c>
      <c r="I59" s="57"/>
      <c r="J59" s="57">
        <v>11053</v>
      </c>
    </row>
    <row r="60" spans="1:11" ht="19.5" customHeight="1">
      <c r="A60" s="47" t="s">
        <v>148</v>
      </c>
      <c r="B60" s="51"/>
      <c r="C60" s="52"/>
      <c r="D60" s="57">
        <v>35344</v>
      </c>
      <c r="E60" s="8"/>
      <c r="F60" s="57">
        <v>3346</v>
      </c>
      <c r="G60" s="57"/>
      <c r="H60" s="57">
        <v>35344</v>
      </c>
      <c r="I60" s="57"/>
      <c r="J60" s="57">
        <v>3346</v>
      </c>
    </row>
    <row r="61" spans="1:11" ht="19.5" customHeight="1">
      <c r="A61" s="27" t="s">
        <v>23</v>
      </c>
      <c r="B61" s="52"/>
      <c r="C61" s="52"/>
      <c r="D61" s="55">
        <f>SUM(D54:D60)</f>
        <v>569660</v>
      </c>
      <c r="E61" s="56"/>
      <c r="F61" s="55">
        <f>SUM(F54:F60)</f>
        <v>360890</v>
      </c>
      <c r="G61" s="56"/>
      <c r="H61" s="55">
        <f>SUM(H54:H60)</f>
        <v>542197</v>
      </c>
      <c r="I61" s="56"/>
      <c r="J61" s="55">
        <f>SUM(J54:J60)</f>
        <v>327890</v>
      </c>
    </row>
    <row r="62" spans="1:11" ht="19.5" customHeight="1">
      <c r="A62" s="27" t="s">
        <v>22</v>
      </c>
      <c r="B62" s="29"/>
      <c r="C62" s="52"/>
      <c r="D62" s="56"/>
      <c r="E62" s="56"/>
      <c r="F62" s="56"/>
      <c r="G62" s="56"/>
      <c r="H62" s="56"/>
      <c r="I62" s="56"/>
      <c r="J62" s="56"/>
    </row>
    <row r="63" spans="1:11" ht="19.5" customHeight="1">
      <c r="A63" s="47" t="s">
        <v>74</v>
      </c>
      <c r="B63" s="51"/>
      <c r="D63" s="10">
        <v>76478</v>
      </c>
      <c r="E63" s="10"/>
      <c r="F63" s="57">
        <v>102271</v>
      </c>
      <c r="G63" s="57"/>
      <c r="H63" s="57">
        <v>76478</v>
      </c>
      <c r="I63" s="57"/>
      <c r="J63" s="57">
        <v>102271</v>
      </c>
      <c r="K63" s="64"/>
    </row>
    <row r="64" spans="1:11" ht="19.5" customHeight="1">
      <c r="A64" s="47" t="s">
        <v>88</v>
      </c>
      <c r="B64" s="65">
        <v>5</v>
      </c>
      <c r="D64" s="10">
        <v>85098</v>
      </c>
      <c r="E64" s="10"/>
      <c r="F64" s="57">
        <v>96068</v>
      </c>
      <c r="G64" s="57"/>
      <c r="H64" s="57">
        <v>0</v>
      </c>
      <c r="I64" s="57"/>
      <c r="J64" s="57">
        <v>0</v>
      </c>
      <c r="K64" s="64"/>
    </row>
    <row r="65" spans="1:11" ht="19.5" customHeight="1">
      <c r="A65" s="47" t="s">
        <v>120</v>
      </c>
      <c r="B65" s="65"/>
      <c r="D65" s="10">
        <v>12525</v>
      </c>
      <c r="E65" s="10"/>
      <c r="F65" s="57">
        <v>11175</v>
      </c>
      <c r="G65" s="57"/>
      <c r="H65" s="57">
        <v>9967</v>
      </c>
      <c r="I65" s="57"/>
      <c r="J65" s="57">
        <v>9072</v>
      </c>
      <c r="K65" s="64"/>
    </row>
    <row r="66" spans="1:11" ht="19.5" customHeight="1">
      <c r="A66" s="47" t="s">
        <v>121</v>
      </c>
      <c r="B66" s="65"/>
      <c r="D66" s="8">
        <v>3927</v>
      </c>
      <c r="E66" s="8"/>
      <c r="F66" s="67">
        <v>4897</v>
      </c>
      <c r="G66" s="57"/>
      <c r="H66" s="67">
        <v>3927</v>
      </c>
      <c r="I66" s="57"/>
      <c r="J66" s="67">
        <f>4897</f>
        <v>4897</v>
      </c>
      <c r="K66" s="64"/>
    </row>
    <row r="67" spans="1:11" ht="19.5" customHeight="1">
      <c r="A67" s="27" t="s">
        <v>21</v>
      </c>
      <c r="B67" s="52"/>
      <c r="D67" s="68">
        <f>SUM(D63:D66)</f>
        <v>178028</v>
      </c>
      <c r="E67" s="46"/>
      <c r="F67" s="68">
        <f>SUM(F63:F66)</f>
        <v>214411</v>
      </c>
      <c r="G67" s="46"/>
      <c r="H67" s="68">
        <f>SUM(H63:H66)</f>
        <v>90372</v>
      </c>
      <c r="I67" s="46"/>
      <c r="J67" s="68">
        <f>SUM(J63:J66)</f>
        <v>116240</v>
      </c>
      <c r="K67" s="64"/>
    </row>
    <row r="68" spans="1:11" ht="19.5" customHeight="1">
      <c r="A68" s="27" t="s">
        <v>20</v>
      </c>
      <c r="B68" s="52"/>
      <c r="D68" s="68">
        <f>SUM(D61,D67)</f>
        <v>747688</v>
      </c>
      <c r="E68" s="46"/>
      <c r="F68" s="68">
        <f>SUM(F61,F67)</f>
        <v>575301</v>
      </c>
      <c r="G68" s="46"/>
      <c r="H68" s="68">
        <f>SUM(H61,H67)</f>
        <v>632569</v>
      </c>
      <c r="I68" s="46"/>
      <c r="J68" s="68">
        <f>SUM(J61,J67)</f>
        <v>444130</v>
      </c>
      <c r="K68" s="64"/>
    </row>
    <row r="69" spans="1:11" ht="19.5" customHeight="1">
      <c r="D69" s="63"/>
      <c r="F69" s="63"/>
      <c r="G69" s="63"/>
      <c r="H69" s="63"/>
      <c r="J69" s="63"/>
    </row>
    <row r="70" spans="1:11" ht="19.5" customHeight="1">
      <c r="A70" s="29" t="s">
        <v>1</v>
      </c>
      <c r="D70" s="63"/>
      <c r="F70" s="63"/>
      <c r="G70" s="63"/>
      <c r="H70" s="63"/>
      <c r="J70" s="63"/>
    </row>
    <row r="71" spans="1:11" ht="19.5" customHeight="1">
      <c r="D71" s="63"/>
      <c r="F71" s="63"/>
      <c r="G71" s="63"/>
      <c r="H71" s="63"/>
      <c r="J71" s="63"/>
    </row>
    <row r="72" spans="1:11" ht="19.5" customHeight="1">
      <c r="D72" s="63"/>
      <c r="F72" s="63"/>
      <c r="G72" s="63"/>
      <c r="H72" s="63"/>
      <c r="J72" s="63"/>
    </row>
    <row r="73" spans="1:11" ht="19.5" customHeight="1">
      <c r="D73" s="63"/>
      <c r="F73" s="63"/>
      <c r="G73" s="63"/>
      <c r="H73" s="63"/>
      <c r="J73" s="63"/>
    </row>
    <row r="74" spans="1:11" ht="19.5" customHeight="1">
      <c r="D74" s="63"/>
      <c r="F74" s="63"/>
      <c r="G74" s="63"/>
      <c r="H74" s="63"/>
      <c r="J74" s="63"/>
    </row>
    <row r="75" spans="1:11" ht="19.5" customHeight="1">
      <c r="D75" s="63"/>
      <c r="F75" s="63"/>
      <c r="G75" s="63"/>
      <c r="H75" s="63"/>
      <c r="J75" s="63"/>
    </row>
    <row r="76" spans="1:11" ht="19.5" customHeight="1">
      <c r="D76" s="63"/>
      <c r="F76" s="63"/>
      <c r="G76" s="63"/>
      <c r="H76" s="63"/>
      <c r="J76" s="63"/>
    </row>
    <row r="77" spans="1:11" ht="19.5" customHeight="1">
      <c r="A77" s="28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</row>
    <row r="78" spans="1:11" ht="19.5" customHeight="1">
      <c r="A78" s="27" t="s">
        <v>19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</row>
    <row r="79" spans="1:11" ht="19.5" customHeight="1">
      <c r="A79" s="27" t="s">
        <v>162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</row>
    <row r="80" spans="1:11" ht="19.5" customHeight="1">
      <c r="A80" s="30"/>
      <c r="C80" s="32"/>
      <c r="D80" s="30"/>
      <c r="E80" s="32"/>
      <c r="F80" s="30"/>
      <c r="G80" s="30"/>
      <c r="H80" s="33"/>
      <c r="I80" s="32"/>
      <c r="J80" s="34" t="s">
        <v>18</v>
      </c>
    </row>
    <row r="81" spans="1:11" s="28" customFormat="1" ht="19.5" customHeight="1">
      <c r="B81" s="35"/>
      <c r="C81" s="35"/>
      <c r="D81" s="136" t="s">
        <v>17</v>
      </c>
      <c r="E81" s="136"/>
      <c r="F81" s="136"/>
      <c r="G81" s="37"/>
      <c r="H81" s="136" t="s">
        <v>16</v>
      </c>
      <c r="I81" s="136"/>
      <c r="J81" s="136"/>
      <c r="K81" s="37"/>
    </row>
    <row r="82" spans="1:11" s="38" customFormat="1" ht="21" customHeight="1">
      <c r="B82" s="69"/>
      <c r="D82" s="4" t="str">
        <f>"30 September 2024"</f>
        <v>30 September 2024</v>
      </c>
      <c r="E82" s="40"/>
      <c r="F82" s="4" t="str">
        <f>"31 December 2023"</f>
        <v>31 December 2023</v>
      </c>
      <c r="G82" s="3"/>
      <c r="H82" s="4" t="str">
        <f>"30 September 2024"</f>
        <v>30 September 2024</v>
      </c>
      <c r="I82" s="40"/>
      <c r="J82" s="4" t="str">
        <f>"31 December 2023"</f>
        <v>31 December 2023</v>
      </c>
    </row>
    <row r="83" spans="1:11" s="38" customFormat="1" ht="21" customHeight="1">
      <c r="B83" s="41"/>
      <c r="D83" s="3" t="s">
        <v>14</v>
      </c>
      <c r="E83" s="40"/>
      <c r="F83" s="3" t="s">
        <v>13</v>
      </c>
      <c r="G83" s="3"/>
      <c r="H83" s="3" t="s">
        <v>14</v>
      </c>
      <c r="I83" s="40"/>
      <c r="J83" s="3" t="s">
        <v>13</v>
      </c>
    </row>
    <row r="84" spans="1:11" s="38" customFormat="1" ht="21" customHeight="1">
      <c r="B84" s="41"/>
      <c r="D84" s="2" t="s">
        <v>12</v>
      </c>
      <c r="E84" s="44"/>
      <c r="F84" s="44"/>
      <c r="G84" s="44"/>
      <c r="H84" s="2" t="s">
        <v>12</v>
      </c>
      <c r="I84" s="44"/>
      <c r="J84" s="44"/>
      <c r="K84" s="42"/>
    </row>
    <row r="85" spans="1:11" ht="19.5" customHeight="1">
      <c r="A85" s="27" t="s">
        <v>11</v>
      </c>
      <c r="D85" s="63"/>
      <c r="F85" s="63"/>
      <c r="G85" s="63"/>
      <c r="H85" s="63"/>
      <c r="J85" s="63"/>
    </row>
    <row r="86" spans="1:11" ht="19.5" customHeight="1">
      <c r="A86" s="27" t="s">
        <v>10</v>
      </c>
      <c r="B86" s="52"/>
      <c r="D86" s="46"/>
      <c r="E86" s="46"/>
      <c r="F86" s="46"/>
      <c r="G86" s="46"/>
      <c r="H86" s="46"/>
      <c r="I86" s="46"/>
      <c r="J86" s="46"/>
    </row>
    <row r="87" spans="1:11" ht="19.5" customHeight="1">
      <c r="A87" s="29" t="s">
        <v>9</v>
      </c>
      <c r="B87" s="52"/>
      <c r="D87" s="46"/>
      <c r="E87" s="46"/>
      <c r="F87" s="46"/>
      <c r="G87" s="46"/>
      <c r="H87" s="46"/>
      <c r="I87" s="46"/>
      <c r="J87" s="46"/>
    </row>
    <row r="88" spans="1:11" ht="19.5" customHeight="1">
      <c r="A88" s="29" t="s">
        <v>8</v>
      </c>
      <c r="B88" s="52"/>
      <c r="D88" s="46"/>
      <c r="E88" s="46"/>
      <c r="F88" s="46"/>
      <c r="G88" s="46"/>
      <c r="H88" s="46"/>
      <c r="I88" s="46"/>
      <c r="J88" s="46"/>
    </row>
    <row r="89" spans="1:11" ht="19.5" customHeight="1" thickBot="1">
      <c r="A89" s="29" t="s">
        <v>137</v>
      </c>
      <c r="B89" s="52"/>
      <c r="D89" s="70">
        <v>330000</v>
      </c>
      <c r="E89" s="56"/>
      <c r="F89" s="70">
        <v>330000</v>
      </c>
      <c r="G89" s="56"/>
      <c r="H89" s="70">
        <v>330000</v>
      </c>
      <c r="I89" s="56"/>
      <c r="J89" s="70">
        <v>330000</v>
      </c>
    </row>
    <row r="90" spans="1:11" ht="19.5" customHeight="1" thickTop="1">
      <c r="A90" s="29" t="s">
        <v>141</v>
      </c>
      <c r="B90" s="52"/>
      <c r="D90" s="46"/>
      <c r="E90" s="46"/>
      <c r="F90" s="46"/>
      <c r="G90" s="46"/>
      <c r="H90" s="46"/>
      <c r="I90" s="46"/>
      <c r="J90" s="46"/>
    </row>
    <row r="91" spans="1:11" ht="19.5" customHeight="1">
      <c r="A91" s="29" t="s">
        <v>154</v>
      </c>
      <c r="B91" s="52"/>
      <c r="D91" s="56">
        <f>'CE(C)'!F24</f>
        <v>300367</v>
      </c>
      <c r="E91" s="56"/>
      <c r="F91" s="56">
        <f>'CE(C)'!F19</f>
        <v>300367</v>
      </c>
      <c r="G91" s="56"/>
      <c r="H91" s="56">
        <f>'CE(S)'!F22</f>
        <v>300367</v>
      </c>
      <c r="I91" s="56"/>
      <c r="J91" s="56">
        <f>'CE(S)'!F17</f>
        <v>300367</v>
      </c>
    </row>
    <row r="92" spans="1:11" ht="19.5" customHeight="1">
      <c r="A92" s="29" t="s">
        <v>139</v>
      </c>
      <c r="B92" s="52"/>
      <c r="D92" s="56">
        <f>'CE(C)'!H24</f>
        <v>225541</v>
      </c>
      <c r="E92" s="56"/>
      <c r="F92" s="56">
        <f>'CE(C)'!H19</f>
        <v>225541</v>
      </c>
      <c r="G92" s="56"/>
      <c r="H92" s="56">
        <f>'CE(S)'!H22</f>
        <v>225541</v>
      </c>
      <c r="I92" s="56"/>
      <c r="J92" s="56">
        <f>'CE(S)'!H17</f>
        <v>225541</v>
      </c>
    </row>
    <row r="93" spans="1:11" ht="19.5" customHeight="1">
      <c r="A93" s="29" t="s">
        <v>149</v>
      </c>
      <c r="B93" s="52"/>
    </row>
    <row r="94" spans="1:11" ht="19.5" customHeight="1">
      <c r="A94" s="29" t="s">
        <v>150</v>
      </c>
      <c r="B94" s="52"/>
      <c r="D94" s="56">
        <f>'CE(C)'!J24</f>
        <v>-7746</v>
      </c>
      <c r="E94" s="56"/>
      <c r="F94" s="56">
        <f>'CE(C)'!J19</f>
        <v>-7746</v>
      </c>
      <c r="G94" s="56"/>
      <c r="H94" s="56">
        <v>0</v>
      </c>
      <c r="I94" s="56"/>
      <c r="J94" s="56">
        <v>0</v>
      </c>
    </row>
    <row r="95" spans="1:11" ht="19.5" customHeight="1">
      <c r="A95" s="29" t="s">
        <v>7</v>
      </c>
      <c r="B95" s="52"/>
      <c r="D95" s="56"/>
      <c r="E95" s="56"/>
      <c r="F95" s="56"/>
      <c r="G95" s="56"/>
      <c r="H95" s="56"/>
      <c r="I95" s="56"/>
      <c r="J95" s="56"/>
    </row>
    <row r="96" spans="1:11" ht="19.5" customHeight="1">
      <c r="A96" s="29" t="s">
        <v>6</v>
      </c>
      <c r="B96" s="52"/>
      <c r="D96" s="56">
        <f>'CE(C)'!L24</f>
        <v>33000</v>
      </c>
      <c r="E96" s="56"/>
      <c r="F96" s="56">
        <f>'CE(C)'!L19</f>
        <v>33000</v>
      </c>
      <c r="G96" s="56"/>
      <c r="H96" s="56">
        <f>'CE(S)'!J22</f>
        <v>33000</v>
      </c>
      <c r="I96" s="56"/>
      <c r="J96" s="56">
        <f>'CE(S)'!J17</f>
        <v>33000</v>
      </c>
    </row>
    <row r="97" spans="1:11" ht="19.5" customHeight="1">
      <c r="A97" s="29" t="s">
        <v>5</v>
      </c>
      <c r="B97" s="71"/>
      <c r="C97" s="52"/>
      <c r="D97" s="54">
        <f>'CE(C)'!N24</f>
        <v>251374</v>
      </c>
      <c r="E97" s="56"/>
      <c r="F97" s="54">
        <f>'CE(C)'!N19</f>
        <v>282884</v>
      </c>
      <c r="G97" s="56"/>
      <c r="H97" s="72">
        <f>'CE(S)'!L22</f>
        <v>314786</v>
      </c>
      <c r="I97" s="56"/>
      <c r="J97" s="72">
        <f>'CE(S)'!L17</f>
        <v>348352</v>
      </c>
    </row>
    <row r="98" spans="1:11" ht="19.5" customHeight="1">
      <c r="A98" s="42" t="s">
        <v>4</v>
      </c>
      <c r="B98" s="29"/>
      <c r="C98" s="52"/>
      <c r="D98" s="56">
        <f>SUM(D91:D97)</f>
        <v>802536</v>
      </c>
      <c r="E98" s="56"/>
      <c r="F98" s="56">
        <f>SUM(F91:F97)</f>
        <v>834046</v>
      </c>
      <c r="G98" s="56"/>
      <c r="H98" s="56">
        <f>SUM(H91:H97)</f>
        <v>873694</v>
      </c>
      <c r="I98" s="56"/>
      <c r="J98" s="56">
        <f>SUM(J91:J97)</f>
        <v>907260</v>
      </c>
    </row>
    <row r="99" spans="1:11" ht="19.5" customHeight="1">
      <c r="A99" s="42" t="s">
        <v>95</v>
      </c>
      <c r="B99" s="52"/>
      <c r="C99" s="52"/>
      <c r="D99" s="9">
        <f>'CE(C)'!R24</f>
        <v>68732</v>
      </c>
      <c r="E99" s="10"/>
      <c r="F99" s="9">
        <f>'CE(C)'!R19</f>
        <v>68194</v>
      </c>
      <c r="G99" s="73"/>
      <c r="H99" s="25" t="s">
        <v>124</v>
      </c>
      <c r="I99" s="74"/>
      <c r="J99" s="25" t="s">
        <v>124</v>
      </c>
    </row>
    <row r="100" spans="1:11" ht="19.5" customHeight="1">
      <c r="A100" s="27" t="s">
        <v>3</v>
      </c>
      <c r="B100" s="29"/>
      <c r="C100" s="52"/>
      <c r="D100" s="46">
        <f>SUM(D98:D99)</f>
        <v>871268</v>
      </c>
      <c r="E100" s="46"/>
      <c r="F100" s="46">
        <f>SUM(F98:F99)</f>
        <v>902240</v>
      </c>
      <c r="G100" s="46"/>
      <c r="H100" s="46">
        <f>SUM(H98:H99)</f>
        <v>873694</v>
      </c>
      <c r="I100" s="46"/>
      <c r="J100" s="46">
        <f>SUM(J98:J99)</f>
        <v>907260</v>
      </c>
    </row>
    <row r="101" spans="1:11" ht="19.5" customHeight="1" thickBot="1">
      <c r="A101" s="27" t="s">
        <v>2</v>
      </c>
      <c r="B101" s="29"/>
      <c r="C101" s="52"/>
      <c r="D101" s="62">
        <f>D100+D68</f>
        <v>1618956</v>
      </c>
      <c r="E101" s="46"/>
      <c r="F101" s="62">
        <f>F100+F68</f>
        <v>1477541</v>
      </c>
      <c r="G101" s="46"/>
      <c r="H101" s="62">
        <f>H100+H68</f>
        <v>1506263</v>
      </c>
      <c r="I101" s="46"/>
      <c r="J101" s="62">
        <f>J100+J68</f>
        <v>1351390</v>
      </c>
    </row>
    <row r="102" spans="1:11" ht="19.5" customHeight="1" thickTop="1">
      <c r="B102" s="29"/>
      <c r="C102" s="52"/>
      <c r="D102" s="1"/>
      <c r="E102" s="75"/>
      <c r="F102" s="1"/>
      <c r="G102" s="75"/>
      <c r="H102" s="1"/>
      <c r="I102" s="75"/>
      <c r="J102" s="1"/>
      <c r="K102" s="64"/>
    </row>
    <row r="103" spans="1:11" ht="19.5" customHeight="1">
      <c r="A103" s="64" t="s">
        <v>1</v>
      </c>
      <c r="D103" s="37"/>
      <c r="F103" s="37"/>
      <c r="G103" s="37"/>
      <c r="H103" s="37"/>
      <c r="J103" s="37"/>
    </row>
    <row r="104" spans="1:11" ht="19.5" customHeight="1">
      <c r="A104" s="64"/>
      <c r="D104" s="37"/>
      <c r="F104" s="37"/>
      <c r="G104" s="37"/>
      <c r="H104" s="37"/>
      <c r="J104" s="37"/>
    </row>
    <row r="105" spans="1:11" ht="19.5" customHeight="1">
      <c r="A105" s="76"/>
      <c r="B105" s="77"/>
      <c r="D105" s="37"/>
      <c r="F105" s="37"/>
      <c r="G105" s="37"/>
      <c r="H105" s="37"/>
      <c r="J105" s="37"/>
    </row>
    <row r="106" spans="1:11" ht="19.5" customHeight="1">
      <c r="D106" s="37"/>
      <c r="F106" s="37"/>
      <c r="G106" s="37"/>
      <c r="H106" s="37"/>
      <c r="J106" s="37"/>
    </row>
    <row r="107" spans="1:11" ht="19.5" customHeight="1">
      <c r="D107" s="59" t="s">
        <v>0</v>
      </c>
      <c r="F107" s="37"/>
      <c r="G107" s="37"/>
      <c r="H107" s="37"/>
      <c r="J107" s="37"/>
    </row>
    <row r="108" spans="1:11" ht="19.5" customHeight="1">
      <c r="A108" s="76"/>
      <c r="B108" s="77"/>
      <c r="D108" s="37"/>
      <c r="F108" s="37"/>
      <c r="G108" s="37"/>
      <c r="H108" s="37"/>
      <c r="J108" s="37"/>
    </row>
    <row r="109" spans="1:11" ht="19.5" customHeight="1">
      <c r="D109" s="37"/>
      <c r="F109" s="37"/>
      <c r="G109" s="37"/>
      <c r="H109" s="37"/>
      <c r="J109" s="37"/>
    </row>
    <row r="110" spans="1:11" ht="19.5" customHeight="1">
      <c r="D110" s="37"/>
      <c r="F110" s="37"/>
      <c r="G110" s="37"/>
      <c r="H110" s="37"/>
      <c r="J110" s="37"/>
    </row>
    <row r="111" spans="1:11" ht="19.5" customHeight="1">
      <c r="D111" s="37"/>
      <c r="F111" s="37"/>
      <c r="G111" s="37"/>
      <c r="H111" s="37"/>
      <c r="J111" s="37"/>
    </row>
    <row r="112" spans="1:11" ht="19.5" customHeight="1">
      <c r="D112" s="37"/>
      <c r="F112" s="37"/>
      <c r="G112" s="37"/>
      <c r="H112" s="37"/>
      <c r="J112" s="37"/>
    </row>
    <row r="113" spans="1:11" ht="19.5" customHeight="1">
      <c r="D113" s="37"/>
      <c r="F113" s="37"/>
      <c r="G113" s="37"/>
      <c r="H113" s="37"/>
      <c r="J113" s="37"/>
    </row>
    <row r="114" spans="1:11" ht="19.5" customHeight="1">
      <c r="D114" s="37"/>
      <c r="F114" s="37"/>
      <c r="G114" s="37"/>
      <c r="H114" s="37"/>
      <c r="J114" s="37"/>
    </row>
    <row r="115" spans="1:11" ht="19.5" customHeight="1">
      <c r="D115" s="37"/>
      <c r="F115" s="37"/>
      <c r="G115" s="37"/>
      <c r="H115" s="37"/>
      <c r="J115" s="37"/>
    </row>
    <row r="116" spans="1:11" ht="19.5" customHeight="1">
      <c r="D116" s="37"/>
      <c r="F116" s="37"/>
      <c r="G116" s="37"/>
      <c r="H116" s="37"/>
      <c r="J116" s="37"/>
    </row>
    <row r="117" spans="1:11" ht="19.5" customHeight="1">
      <c r="D117" s="37"/>
      <c r="F117" s="37"/>
      <c r="G117" s="37"/>
      <c r="H117" s="37"/>
      <c r="J117" s="37"/>
    </row>
    <row r="118" spans="1:11" ht="19.5" customHeight="1">
      <c r="D118" s="37"/>
      <c r="F118" s="37"/>
      <c r="G118" s="37"/>
      <c r="H118" s="37"/>
      <c r="J118" s="34"/>
    </row>
    <row r="119" spans="1:11" s="79" customFormat="1" ht="19.5" customHeight="1">
      <c r="A119" s="64"/>
      <c r="B119" s="78"/>
      <c r="C119" s="78"/>
      <c r="D119" s="64"/>
      <c r="E119" s="64"/>
      <c r="F119" s="64"/>
      <c r="G119" s="64"/>
      <c r="H119" s="64"/>
      <c r="I119" s="37"/>
      <c r="J119" s="64"/>
      <c r="K119" s="64"/>
    </row>
    <row r="120" spans="1:11" s="79" customFormat="1" ht="19.5" customHeight="1">
      <c r="A120" s="64"/>
      <c r="B120" s="78"/>
      <c r="C120" s="78"/>
      <c r="D120" s="64"/>
      <c r="E120" s="64"/>
      <c r="F120" s="64"/>
      <c r="G120" s="64"/>
      <c r="H120" s="64"/>
      <c r="I120" s="37"/>
      <c r="J120" s="64"/>
      <c r="K120" s="64"/>
    </row>
    <row r="121" spans="1:11" s="79" customFormat="1" ht="19.5" customHeight="1">
      <c r="A121" s="64"/>
      <c r="B121" s="78"/>
      <c r="C121" s="78"/>
      <c r="D121" s="64"/>
      <c r="E121" s="64"/>
      <c r="F121" s="64"/>
      <c r="G121" s="64"/>
      <c r="H121" s="64"/>
      <c r="I121" s="37"/>
      <c r="J121" s="64"/>
      <c r="K121" s="64"/>
    </row>
    <row r="122" spans="1:11" s="79" customFormat="1" ht="19.5" customHeight="1">
      <c r="A122" s="64"/>
      <c r="B122" s="78"/>
      <c r="C122" s="78"/>
      <c r="D122" s="64"/>
      <c r="E122" s="64"/>
      <c r="F122" s="64"/>
      <c r="G122" s="64"/>
      <c r="H122" s="64"/>
      <c r="I122" s="37"/>
      <c r="J122" s="64"/>
      <c r="K122" s="64"/>
    </row>
    <row r="123" spans="1:11" s="79" customFormat="1" ht="19.5" customHeight="1">
      <c r="A123" s="64"/>
      <c r="B123" s="78"/>
      <c r="C123" s="78"/>
      <c r="D123" s="64"/>
      <c r="E123" s="64"/>
      <c r="F123" s="64"/>
      <c r="G123" s="64"/>
      <c r="H123" s="64"/>
      <c r="I123" s="37"/>
      <c r="J123" s="64"/>
      <c r="K123" s="64"/>
    </row>
    <row r="124" spans="1:11" s="79" customFormat="1" ht="19.5" customHeight="1">
      <c r="A124" s="64"/>
      <c r="B124" s="78"/>
      <c r="C124" s="78"/>
      <c r="D124" s="64"/>
      <c r="E124" s="64"/>
      <c r="F124" s="64"/>
      <c r="G124" s="64"/>
      <c r="H124" s="64"/>
      <c r="I124" s="37"/>
      <c r="J124" s="64"/>
      <c r="K124" s="64"/>
    </row>
    <row r="125" spans="1:11" s="79" customFormat="1" ht="19.5" customHeight="1">
      <c r="A125" s="64"/>
      <c r="B125" s="78"/>
      <c r="C125" s="78"/>
      <c r="D125" s="64"/>
      <c r="E125" s="64"/>
      <c r="F125" s="64"/>
      <c r="G125" s="64"/>
      <c r="H125" s="64"/>
      <c r="I125" s="37"/>
      <c r="J125" s="64"/>
      <c r="K125" s="64"/>
    </row>
    <row r="126" spans="1:11" s="79" customFormat="1" ht="19.5" customHeight="1">
      <c r="A126" s="64"/>
      <c r="B126" s="78"/>
      <c r="C126" s="78"/>
      <c r="D126" s="64"/>
      <c r="E126" s="64"/>
      <c r="F126" s="64"/>
      <c r="G126" s="64"/>
      <c r="H126" s="64"/>
      <c r="I126" s="37"/>
      <c r="J126" s="64"/>
      <c r="K126" s="64"/>
    </row>
    <row r="127" spans="1:11" ht="19.5" customHeight="1">
      <c r="B127" s="29"/>
      <c r="D127" s="29"/>
      <c r="F127" s="29"/>
      <c r="G127" s="29"/>
      <c r="H127" s="29"/>
      <c r="J127" s="29"/>
    </row>
  </sheetData>
  <mergeCells count="6">
    <mergeCell ref="D81:F81"/>
    <mergeCell ref="H81:J81"/>
    <mergeCell ref="D5:F5"/>
    <mergeCell ref="H5:J5"/>
    <mergeCell ref="D48:F48"/>
    <mergeCell ref="H48:J48"/>
  </mergeCells>
  <printOptions horizontalCentered="1" gridLinesSet="0"/>
  <pageMargins left="0.86614173228346458" right="0.19685039370078741" top="0.78740157480314965" bottom="0.39370078740157483" header="0.19685039370078741" footer="0.19685039370078741"/>
  <pageSetup paperSize="9" scale="90" firstPageNumber="3" orientation="portrait" useFirstPageNumber="1" r:id="rId1"/>
  <headerFooter alignWithMargins="0"/>
  <rowBreaks count="6" manualBreakCount="6">
    <brk id="43" max="16383" man="1"/>
    <brk id="76" max="16383" man="1"/>
    <brk id="121" max="16383" man="1"/>
    <brk id="166" max="12" man="1"/>
    <brk id="211" max="16383" man="1"/>
    <brk id="256" max="16383" man="1"/>
  </rowBreaks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6"/>
  <sheetViews>
    <sheetView showGridLines="0" view="pageBreakPreview" zoomScale="106" zoomScaleNormal="110" zoomScaleSheetLayoutView="106" workbookViewId="0"/>
  </sheetViews>
  <sheetFormatPr defaultColWidth="9.140625" defaultRowHeight="19.5" customHeight="1"/>
  <cols>
    <col min="1" max="1" width="30.7109375" style="29" customWidth="1"/>
    <col min="2" max="3" width="1.7109375" style="29" customWidth="1"/>
    <col min="4" max="4" width="13.5703125" style="29" customWidth="1"/>
    <col min="5" max="5" width="6" style="31" customWidth="1"/>
    <col min="6" max="6" width="1.140625" style="29" customWidth="1"/>
    <col min="7" max="7" width="13.5703125" style="64" customWidth="1"/>
    <col min="8" max="8" width="1.140625" style="29" customWidth="1"/>
    <col min="9" max="9" width="13.5703125" style="64" customWidth="1"/>
    <col min="10" max="10" width="1.140625" style="29" customWidth="1"/>
    <col min="11" max="11" width="13.5703125" style="64" customWidth="1"/>
    <col min="12" max="12" width="1.140625" style="29" customWidth="1"/>
    <col min="13" max="13" width="13.5703125" style="64" customWidth="1"/>
    <col min="14" max="14" width="0.7109375" style="29" customWidth="1"/>
    <col min="15" max="15" width="1.140625" style="29" customWidth="1"/>
    <col min="16" max="16384" width="9.140625" style="29"/>
  </cols>
  <sheetData>
    <row r="1" spans="1:14" ht="19.5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80" t="s">
        <v>41</v>
      </c>
      <c r="N1" s="28"/>
    </row>
    <row r="2" spans="1:14" ht="19.5" customHeight="1">
      <c r="A2" s="81" t="s">
        <v>122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4" ht="19.5" customHeight="1">
      <c r="A3" s="27" t="s">
        <v>123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ht="19.5" customHeight="1">
      <c r="A4" s="27" t="s">
        <v>163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s="85" customFormat="1" ht="19.5" customHeight="1">
      <c r="A5" s="83"/>
      <c r="B5" s="83"/>
      <c r="C5" s="83"/>
      <c r="D5" s="83"/>
      <c r="E5" s="69"/>
      <c r="F5" s="83"/>
      <c r="G5" s="23"/>
      <c r="H5" s="83"/>
      <c r="I5" s="83"/>
      <c r="J5" s="84"/>
      <c r="K5" s="83"/>
      <c r="M5" s="34" t="s">
        <v>135</v>
      </c>
    </row>
    <row r="6" spans="1:14" s="28" customFormat="1" ht="19.5" customHeight="1">
      <c r="E6" s="35"/>
      <c r="F6" s="35"/>
      <c r="G6" s="36"/>
      <c r="H6" s="36" t="s">
        <v>17</v>
      </c>
      <c r="I6" s="36"/>
      <c r="J6" s="86"/>
      <c r="K6" s="36"/>
      <c r="L6" s="36" t="s">
        <v>16</v>
      </c>
      <c r="M6" s="36"/>
    </row>
    <row r="7" spans="1:14" s="42" customFormat="1" ht="19.5" customHeight="1">
      <c r="E7" s="43"/>
      <c r="F7" s="43"/>
      <c r="G7" s="87">
        <v>2024</v>
      </c>
      <c r="I7" s="87">
        <v>2023</v>
      </c>
      <c r="K7" s="87">
        <v>2024</v>
      </c>
      <c r="M7" s="87">
        <v>2023</v>
      </c>
    </row>
    <row r="8" spans="1:14" s="42" customFormat="1" ht="19.5" customHeight="1">
      <c r="A8" s="27" t="s">
        <v>89</v>
      </c>
      <c r="E8" s="43"/>
      <c r="F8" s="43"/>
      <c r="G8" s="87"/>
      <c r="I8" s="87"/>
      <c r="K8" s="87"/>
      <c r="M8" s="87"/>
    </row>
    <row r="9" spans="1:14" ht="19.5" customHeight="1">
      <c r="A9" s="27" t="s">
        <v>56</v>
      </c>
      <c r="B9" s="64"/>
      <c r="C9" s="64"/>
      <c r="D9" s="64"/>
      <c r="G9" s="63"/>
      <c r="I9" s="63"/>
      <c r="K9" s="63"/>
      <c r="M9" s="63"/>
    </row>
    <row r="10" spans="1:14" s="47" customFormat="1" ht="19.5" customHeight="1">
      <c r="A10" s="47" t="s">
        <v>75</v>
      </c>
      <c r="B10" s="42"/>
      <c r="C10" s="42"/>
      <c r="D10" s="42"/>
      <c r="E10" s="65"/>
      <c r="G10" s="7">
        <v>508026</v>
      </c>
      <c r="H10" s="7"/>
      <c r="I10" s="7">
        <v>292301</v>
      </c>
      <c r="J10" s="7"/>
      <c r="K10" s="7">
        <v>508026</v>
      </c>
      <c r="L10" s="56"/>
      <c r="M10" s="7">
        <v>292301</v>
      </c>
    </row>
    <row r="11" spans="1:14" s="47" customFormat="1" ht="19.5" customHeight="1">
      <c r="A11" s="47" t="s">
        <v>76</v>
      </c>
      <c r="B11" s="42"/>
      <c r="C11" s="42"/>
      <c r="D11" s="42"/>
      <c r="E11" s="65"/>
      <c r="G11" s="7">
        <v>139917</v>
      </c>
      <c r="H11" s="8"/>
      <c r="I11" s="7">
        <v>103463</v>
      </c>
      <c r="J11" s="8"/>
      <c r="K11" s="7">
        <v>141356</v>
      </c>
      <c r="L11" s="56"/>
      <c r="M11" s="7">
        <v>104834</v>
      </c>
    </row>
    <row r="12" spans="1:14" s="47" customFormat="1" ht="19.5" customHeight="1">
      <c r="A12" s="47" t="s">
        <v>55</v>
      </c>
      <c r="B12" s="42"/>
      <c r="C12" s="42"/>
      <c r="D12" s="42"/>
      <c r="E12" s="65"/>
      <c r="G12" s="7">
        <v>25966</v>
      </c>
      <c r="H12" s="8"/>
      <c r="I12" s="7">
        <v>26221</v>
      </c>
      <c r="J12" s="8"/>
      <c r="K12" s="7">
        <v>0</v>
      </c>
      <c r="L12" s="56"/>
      <c r="M12" s="7">
        <v>0</v>
      </c>
    </row>
    <row r="13" spans="1:14" s="47" customFormat="1" ht="19.5" customHeight="1">
      <c r="A13" s="47" t="s">
        <v>125</v>
      </c>
      <c r="B13" s="42"/>
      <c r="C13" s="42"/>
      <c r="D13" s="42"/>
      <c r="E13" s="127"/>
      <c r="G13" s="7">
        <v>0</v>
      </c>
      <c r="H13" s="7"/>
      <c r="I13" s="7">
        <v>1345</v>
      </c>
      <c r="J13" s="7"/>
      <c r="K13" s="7">
        <v>0</v>
      </c>
      <c r="L13" s="56"/>
      <c r="M13" s="7">
        <v>1345</v>
      </c>
    </row>
    <row r="14" spans="1:14" s="47" customFormat="1" ht="20.25" customHeight="1">
      <c r="A14" s="47" t="s">
        <v>54</v>
      </c>
      <c r="B14" s="42"/>
      <c r="C14" s="42"/>
      <c r="D14" s="42"/>
      <c r="E14" s="65"/>
      <c r="G14" s="7">
        <v>1494</v>
      </c>
      <c r="H14" s="7"/>
      <c r="I14" s="7">
        <v>611</v>
      </c>
      <c r="J14" s="7"/>
      <c r="K14" s="7">
        <v>1454</v>
      </c>
      <c r="L14" s="56"/>
      <c r="M14" s="7">
        <v>597</v>
      </c>
    </row>
    <row r="15" spans="1:14" ht="19.5" customHeight="1">
      <c r="A15" s="27" t="s">
        <v>53</v>
      </c>
      <c r="B15" s="42"/>
      <c r="C15" s="42"/>
      <c r="D15" s="42"/>
      <c r="E15" s="52"/>
      <c r="G15" s="55">
        <f>SUM(G10:G14)</f>
        <v>675403</v>
      </c>
      <c r="H15" s="56"/>
      <c r="I15" s="55">
        <f>SUM(I10:I14)</f>
        <v>423941</v>
      </c>
      <c r="J15" s="56"/>
      <c r="K15" s="55">
        <f>SUM(K10:K14)</f>
        <v>650836</v>
      </c>
      <c r="L15" s="56"/>
      <c r="M15" s="55">
        <f>SUM(M10:M14)</f>
        <v>399077</v>
      </c>
    </row>
    <row r="16" spans="1:14" ht="19.5" customHeight="1">
      <c r="A16" s="27" t="s">
        <v>52</v>
      </c>
      <c r="B16" s="42"/>
      <c r="C16" s="42"/>
      <c r="D16" s="42"/>
      <c r="E16" s="52"/>
      <c r="G16" s="46"/>
      <c r="H16" s="46"/>
      <c r="I16" s="46"/>
      <c r="J16" s="46"/>
      <c r="K16" s="46"/>
      <c r="L16" s="46"/>
      <c r="M16" s="56"/>
    </row>
    <row r="17" spans="1:13" ht="19.5" customHeight="1">
      <c r="A17" s="47" t="s">
        <v>126</v>
      </c>
      <c r="B17" s="42"/>
      <c r="C17" s="42"/>
      <c r="D17" s="42"/>
      <c r="E17" s="52"/>
      <c r="G17" s="7">
        <v>384122</v>
      </c>
      <c r="H17" s="7"/>
      <c r="I17" s="7">
        <v>242042</v>
      </c>
      <c r="J17" s="7"/>
      <c r="K17" s="7">
        <v>384122</v>
      </c>
      <c r="L17" s="56"/>
      <c r="M17" s="7">
        <v>242042</v>
      </c>
    </row>
    <row r="18" spans="1:13" ht="19.5" customHeight="1">
      <c r="A18" s="47" t="s">
        <v>127</v>
      </c>
      <c r="B18" s="42"/>
      <c r="C18" s="42"/>
      <c r="D18" s="42"/>
      <c r="E18" s="52"/>
      <c r="G18" s="7">
        <v>116263</v>
      </c>
      <c r="H18" s="7"/>
      <c r="I18" s="7">
        <v>85367</v>
      </c>
      <c r="J18" s="7"/>
      <c r="K18" s="7">
        <v>116263</v>
      </c>
      <c r="L18" s="56"/>
      <c r="M18" s="7">
        <v>85367</v>
      </c>
    </row>
    <row r="19" spans="1:13" ht="19.5" customHeight="1">
      <c r="A19" s="47" t="s">
        <v>128</v>
      </c>
      <c r="B19" s="42"/>
      <c r="C19" s="42"/>
      <c r="D19" s="42"/>
      <c r="E19" s="52"/>
      <c r="G19" s="7">
        <v>19474</v>
      </c>
      <c r="H19" s="7"/>
      <c r="I19" s="7">
        <v>19209</v>
      </c>
      <c r="J19" s="7"/>
      <c r="K19" s="7">
        <v>0</v>
      </c>
      <c r="L19" s="56"/>
      <c r="M19" s="7">
        <v>0</v>
      </c>
    </row>
    <row r="20" spans="1:13" ht="19.5" customHeight="1">
      <c r="A20" s="47" t="s">
        <v>166</v>
      </c>
      <c r="B20" s="42"/>
      <c r="C20" s="42"/>
      <c r="D20" s="42"/>
      <c r="E20" s="52"/>
      <c r="G20" s="7">
        <v>23565</v>
      </c>
      <c r="H20" s="7"/>
      <c r="I20" s="7">
        <v>0</v>
      </c>
      <c r="J20" s="7"/>
      <c r="K20" s="7">
        <v>23565</v>
      </c>
      <c r="L20" s="56"/>
      <c r="M20" s="7">
        <v>0</v>
      </c>
    </row>
    <row r="21" spans="1:13" ht="19.5" customHeight="1">
      <c r="A21" s="47" t="s">
        <v>90</v>
      </c>
      <c r="C21" s="50"/>
      <c r="D21" s="50"/>
      <c r="E21" s="52"/>
      <c r="G21" s="7">
        <v>7931</v>
      </c>
      <c r="H21" s="7"/>
      <c r="I21" s="7">
        <v>4171</v>
      </c>
      <c r="J21" s="7"/>
      <c r="K21" s="7">
        <v>7930</v>
      </c>
      <c r="L21" s="56"/>
      <c r="M21" s="7">
        <v>4162</v>
      </c>
    </row>
    <row r="22" spans="1:13" ht="19.5" customHeight="1">
      <c r="A22" s="47" t="s">
        <v>51</v>
      </c>
      <c r="B22" s="50"/>
      <c r="C22" s="50"/>
      <c r="D22" s="50"/>
      <c r="E22" s="52"/>
      <c r="G22" s="7">
        <v>13259</v>
      </c>
      <c r="H22" s="7"/>
      <c r="I22" s="7">
        <v>11727</v>
      </c>
      <c r="J22" s="7"/>
      <c r="K22" s="7">
        <v>10048</v>
      </c>
      <c r="L22" s="56"/>
      <c r="M22" s="7">
        <v>8469</v>
      </c>
    </row>
    <row r="23" spans="1:13" ht="19.5" customHeight="1">
      <c r="A23" s="27" t="s">
        <v>50</v>
      </c>
      <c r="B23" s="42"/>
      <c r="C23" s="42"/>
      <c r="D23" s="42"/>
      <c r="E23" s="52"/>
      <c r="G23" s="55">
        <f>SUM(G17:G22)</f>
        <v>564614</v>
      </c>
      <c r="H23" s="56"/>
      <c r="I23" s="55">
        <f>SUM(I17:I22)</f>
        <v>362516</v>
      </c>
      <c r="J23" s="56"/>
      <c r="K23" s="55">
        <f>SUM(K17:K22)</f>
        <v>541928</v>
      </c>
      <c r="L23" s="56"/>
      <c r="M23" s="55">
        <f>SUM(M17:M22)</f>
        <v>340040</v>
      </c>
    </row>
    <row r="24" spans="1:13" ht="19.5" customHeight="1">
      <c r="A24" s="128" t="s">
        <v>91</v>
      </c>
      <c r="B24" s="42"/>
      <c r="C24" s="42"/>
      <c r="D24" s="42"/>
      <c r="E24" s="52"/>
      <c r="G24" s="46">
        <f>G15-G23</f>
        <v>110789</v>
      </c>
      <c r="H24" s="46"/>
      <c r="I24" s="46">
        <f>I15-I23</f>
        <v>61425</v>
      </c>
      <c r="J24" s="46"/>
      <c r="K24" s="46">
        <f>K15-K23</f>
        <v>108908</v>
      </c>
      <c r="L24" s="46"/>
      <c r="M24" s="49">
        <f>M15-M23</f>
        <v>59037</v>
      </c>
    </row>
    <row r="25" spans="1:13" ht="19.5" customHeight="1">
      <c r="A25" s="42" t="s">
        <v>49</v>
      </c>
      <c r="B25" s="42"/>
      <c r="C25" s="42"/>
      <c r="D25" s="42"/>
      <c r="E25" s="52"/>
      <c r="G25" s="9">
        <v>-2531</v>
      </c>
      <c r="H25" s="7"/>
      <c r="I25" s="9">
        <v>-2962</v>
      </c>
      <c r="J25" s="7"/>
      <c r="K25" s="9">
        <v>-946</v>
      </c>
      <c r="L25" s="56"/>
      <c r="M25" s="9">
        <v>-1282</v>
      </c>
    </row>
    <row r="26" spans="1:13" ht="19.5" customHeight="1">
      <c r="A26" s="27" t="s">
        <v>92</v>
      </c>
      <c r="B26" s="50"/>
      <c r="C26" s="50"/>
      <c r="D26" s="50"/>
      <c r="E26" s="52"/>
      <c r="G26" s="56">
        <f>SUM(G24:G25)</f>
        <v>108258</v>
      </c>
      <c r="H26" s="56"/>
      <c r="I26" s="56">
        <f>SUM(I24:I25)</f>
        <v>58463</v>
      </c>
      <c r="J26" s="56"/>
      <c r="K26" s="56">
        <f>SUM(K24:K25)</f>
        <v>107962</v>
      </c>
      <c r="L26" s="7"/>
      <c r="M26" s="56">
        <f>SUM(M24:M25)</f>
        <v>57755</v>
      </c>
    </row>
    <row r="27" spans="1:13" ht="19.5" customHeight="1">
      <c r="A27" s="42" t="s">
        <v>93</v>
      </c>
      <c r="E27" s="52"/>
      <c r="G27" s="9">
        <v>-21272</v>
      </c>
      <c r="H27" s="10"/>
      <c r="I27" s="9">
        <v>-11800</v>
      </c>
      <c r="J27" s="10"/>
      <c r="K27" s="9">
        <v>-21228</v>
      </c>
      <c r="L27" s="56"/>
      <c r="M27" s="9">
        <v>-11755</v>
      </c>
    </row>
    <row r="28" spans="1:13" ht="19.5" customHeight="1">
      <c r="A28" s="27" t="s">
        <v>94</v>
      </c>
      <c r="B28" s="59"/>
      <c r="C28" s="59"/>
      <c r="D28" s="59"/>
      <c r="E28" s="52"/>
      <c r="G28" s="68">
        <f>SUM(G26:G27)</f>
        <v>86986</v>
      </c>
      <c r="H28" s="46"/>
      <c r="I28" s="68">
        <f>SUM(I26:I27)</f>
        <v>46663</v>
      </c>
      <c r="J28" s="46"/>
      <c r="K28" s="68">
        <f>SUM(K26:K27)</f>
        <v>86734</v>
      </c>
      <c r="L28" s="88"/>
      <c r="M28" s="68">
        <f>SUM(M26:M27)</f>
        <v>46000</v>
      </c>
    </row>
    <row r="29" spans="1:13" ht="18.75" customHeight="1">
      <c r="A29" s="27"/>
      <c r="B29" s="59"/>
      <c r="C29" s="59"/>
      <c r="D29" s="59"/>
      <c r="E29" s="52"/>
      <c r="G29" s="24"/>
      <c r="H29" s="46"/>
      <c r="I29" s="24"/>
      <c r="J29" s="46"/>
      <c r="K29" s="24"/>
      <c r="L29" s="88"/>
      <c r="M29" s="46"/>
    </row>
    <row r="30" spans="1:13" ht="19.5" customHeight="1">
      <c r="A30" s="27" t="s">
        <v>96</v>
      </c>
      <c r="B30" s="59"/>
      <c r="C30" s="59"/>
      <c r="D30" s="59"/>
      <c r="E30" s="52"/>
      <c r="G30" s="24"/>
      <c r="H30" s="46"/>
      <c r="I30" s="24"/>
      <c r="J30" s="46"/>
      <c r="K30" s="24"/>
      <c r="L30" s="88"/>
      <c r="M30" s="46"/>
    </row>
    <row r="31" spans="1:13" ht="19.5" customHeight="1">
      <c r="A31" s="27" t="s">
        <v>129</v>
      </c>
      <c r="B31" s="59"/>
      <c r="C31" s="59"/>
      <c r="D31" s="59"/>
      <c r="E31" s="52"/>
      <c r="G31" s="129" t="s">
        <v>124</v>
      </c>
      <c r="H31" s="56"/>
      <c r="I31" s="129" t="s">
        <v>124</v>
      </c>
      <c r="J31" s="56"/>
      <c r="K31" s="129" t="s">
        <v>124</v>
      </c>
      <c r="L31" s="56"/>
      <c r="M31" s="129" t="s">
        <v>124</v>
      </c>
    </row>
    <row r="32" spans="1:13" ht="18.75" customHeight="1">
      <c r="A32" s="27"/>
      <c r="B32" s="59"/>
      <c r="C32" s="59"/>
      <c r="D32" s="59"/>
      <c r="E32" s="52"/>
      <c r="G32" s="130"/>
      <c r="H32" s="56"/>
      <c r="I32" s="130"/>
      <c r="J32" s="56"/>
      <c r="K32" s="130"/>
      <c r="L32" s="56"/>
      <c r="M32" s="130"/>
    </row>
    <row r="33" spans="1:14" ht="19.5" customHeight="1" thickBot="1">
      <c r="A33" s="27" t="s">
        <v>85</v>
      </c>
      <c r="B33" s="59"/>
      <c r="C33" s="59"/>
      <c r="D33" s="59"/>
      <c r="E33" s="52"/>
      <c r="G33" s="70">
        <f>SUM(G28:G30)</f>
        <v>86986</v>
      </c>
      <c r="H33" s="56"/>
      <c r="I33" s="70">
        <f>SUM(I28:I30)</f>
        <v>46663</v>
      </c>
      <c r="J33" s="56"/>
      <c r="K33" s="70">
        <f>SUM(K28:K30)</f>
        <v>86734</v>
      </c>
      <c r="L33" s="56"/>
      <c r="M33" s="70">
        <f>SUM(M28:M30)</f>
        <v>46000</v>
      </c>
    </row>
    <row r="34" spans="1:14" ht="18.75" customHeight="1" thickTop="1">
      <c r="A34" s="27"/>
      <c r="B34" s="59"/>
      <c r="C34" s="59"/>
      <c r="D34" s="59"/>
      <c r="E34" s="52"/>
      <c r="G34" s="24"/>
      <c r="H34" s="46"/>
      <c r="I34" s="24"/>
      <c r="J34" s="88"/>
      <c r="K34" s="46"/>
      <c r="L34" s="88"/>
      <c r="M34" s="46"/>
    </row>
    <row r="35" spans="1:14" ht="19.5" customHeight="1">
      <c r="A35" s="27" t="s">
        <v>48</v>
      </c>
      <c r="B35" s="59"/>
      <c r="C35" s="59"/>
      <c r="D35" s="59"/>
      <c r="E35" s="52"/>
      <c r="G35" s="24"/>
      <c r="H35" s="46"/>
      <c r="I35" s="24"/>
      <c r="J35" s="88"/>
      <c r="K35" s="46"/>
      <c r="L35" s="88"/>
      <c r="M35" s="46"/>
    </row>
    <row r="36" spans="1:14" ht="19.5" customHeight="1" thickBot="1">
      <c r="A36" s="59" t="s">
        <v>47</v>
      </c>
      <c r="B36" s="59"/>
      <c r="C36" s="59"/>
      <c r="D36" s="59"/>
      <c r="E36" s="52"/>
      <c r="G36" s="56">
        <f>G38-G37</f>
        <v>86966</v>
      </c>
      <c r="H36" s="56"/>
      <c r="I36" s="56">
        <f>I38-I37</f>
        <v>46535</v>
      </c>
      <c r="J36" s="88"/>
      <c r="K36" s="131">
        <f>K28</f>
        <v>86734</v>
      </c>
      <c r="L36" s="88"/>
      <c r="M36" s="131">
        <f>M28</f>
        <v>46000</v>
      </c>
    </row>
    <row r="37" spans="1:14" ht="19.5" customHeight="1" thickTop="1">
      <c r="A37" s="42" t="s">
        <v>95</v>
      </c>
      <c r="C37" s="59"/>
      <c r="D37" s="59"/>
      <c r="E37" s="52"/>
      <c r="G37" s="56">
        <v>20</v>
      </c>
      <c r="H37" s="56"/>
      <c r="I37" s="56">
        <v>128</v>
      </c>
      <c r="J37" s="46"/>
      <c r="K37" s="6"/>
      <c r="L37" s="46"/>
      <c r="M37" s="6"/>
    </row>
    <row r="38" spans="1:14" ht="19.5" customHeight="1" thickBot="1">
      <c r="B38" s="59"/>
      <c r="C38" s="59"/>
      <c r="D38" s="59"/>
      <c r="G38" s="62">
        <f>SUM(G28)</f>
        <v>86986</v>
      </c>
      <c r="H38" s="46"/>
      <c r="I38" s="62">
        <f>SUM(I28)</f>
        <v>46663</v>
      </c>
      <c r="J38" s="46"/>
      <c r="K38" s="46"/>
      <c r="L38" s="46"/>
      <c r="M38" s="46"/>
    </row>
    <row r="39" spans="1:14" ht="9" customHeight="1" thickTop="1">
      <c r="A39" s="42"/>
      <c r="G39" s="24"/>
      <c r="I39" s="24"/>
    </row>
    <row r="40" spans="1:14" s="42" customFormat="1" ht="19.5" customHeight="1">
      <c r="A40" s="27" t="s">
        <v>134</v>
      </c>
      <c r="B40" s="64"/>
      <c r="C40" s="64"/>
      <c r="D40" s="64"/>
      <c r="E40" s="52"/>
      <c r="F40" s="64"/>
      <c r="G40" s="24"/>
      <c r="H40" s="64"/>
      <c r="I40" s="24"/>
      <c r="J40" s="33"/>
      <c r="K40" s="33"/>
      <c r="L40" s="34"/>
      <c r="M40" s="33"/>
    </row>
    <row r="41" spans="1:14" s="42" customFormat="1" ht="19.5" customHeight="1">
      <c r="A41" s="42" t="s">
        <v>132</v>
      </c>
      <c r="B41" s="64"/>
      <c r="C41" s="64"/>
      <c r="D41" s="64"/>
      <c r="E41" s="52"/>
      <c r="F41" s="64"/>
      <c r="G41" s="24"/>
      <c r="H41" s="64"/>
      <c r="I41" s="24"/>
      <c r="J41" s="33"/>
      <c r="K41" s="33"/>
      <c r="L41" s="34"/>
      <c r="M41" s="33"/>
    </row>
    <row r="42" spans="1:14" s="42" customFormat="1" ht="19.5" customHeight="1" thickBot="1">
      <c r="A42" s="42" t="s">
        <v>133</v>
      </c>
      <c r="B42" s="59"/>
      <c r="C42" s="59"/>
      <c r="D42" s="59"/>
      <c r="E42" s="132"/>
      <c r="G42" s="133">
        <v>0.1447662359713284</v>
      </c>
      <c r="H42" s="134"/>
      <c r="I42" s="133">
        <v>7.767484831081925E-2</v>
      </c>
      <c r="J42" s="134"/>
      <c r="K42" s="133">
        <v>0.14438004174892716</v>
      </c>
      <c r="L42" s="134"/>
      <c r="M42" s="133">
        <v>7.6574530936802165E-2</v>
      </c>
      <c r="N42" s="47"/>
    </row>
    <row r="43" spans="1:14" s="42" customFormat="1" ht="19.5" customHeight="1" thickTop="1">
      <c r="B43" s="59"/>
      <c r="C43" s="59"/>
      <c r="D43" s="59"/>
      <c r="E43" s="132"/>
      <c r="G43" s="135"/>
      <c r="H43" s="47"/>
      <c r="I43" s="135"/>
      <c r="J43" s="47"/>
      <c r="K43" s="47"/>
      <c r="L43" s="135"/>
      <c r="M43" s="135"/>
    </row>
    <row r="44" spans="1:14" ht="19.5" customHeight="1">
      <c r="A44" s="64" t="s">
        <v>1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29"/>
    </row>
    <row r="45" spans="1:14" ht="19.5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80" t="s">
        <v>41</v>
      </c>
      <c r="N45" s="28"/>
    </row>
    <row r="46" spans="1:14" ht="19.5" customHeight="1">
      <c r="A46" s="81" t="s">
        <v>122</v>
      </c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</row>
    <row r="47" spans="1:14" ht="19.5" customHeight="1">
      <c r="A47" s="27" t="s">
        <v>123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</row>
    <row r="48" spans="1:14" ht="19.5" customHeight="1">
      <c r="A48" s="27" t="s">
        <v>159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</row>
    <row r="49" spans="1:13" s="85" customFormat="1" ht="19.5" customHeight="1">
      <c r="A49" s="83"/>
      <c r="B49" s="83"/>
      <c r="C49" s="83"/>
      <c r="D49" s="83"/>
      <c r="E49" s="69"/>
      <c r="F49" s="83"/>
      <c r="G49" s="23"/>
      <c r="H49" s="83"/>
      <c r="I49" s="83"/>
      <c r="J49" s="84"/>
      <c r="K49" s="83"/>
      <c r="M49" s="34" t="s">
        <v>135</v>
      </c>
    </row>
    <row r="50" spans="1:13" s="28" customFormat="1" ht="19.5" customHeight="1">
      <c r="E50" s="35"/>
      <c r="F50" s="35"/>
      <c r="G50" s="36"/>
      <c r="H50" s="36" t="s">
        <v>17</v>
      </c>
      <c r="I50" s="36"/>
      <c r="J50" s="86"/>
      <c r="K50" s="36"/>
      <c r="L50" s="36" t="s">
        <v>16</v>
      </c>
      <c r="M50" s="36"/>
    </row>
    <row r="51" spans="1:13" s="42" customFormat="1" ht="19.5" customHeight="1">
      <c r="E51" s="43"/>
      <c r="F51" s="43"/>
      <c r="G51" s="87">
        <v>2024</v>
      </c>
      <c r="I51" s="87">
        <v>2023</v>
      </c>
      <c r="K51" s="87">
        <v>2024</v>
      </c>
      <c r="M51" s="87">
        <v>2023</v>
      </c>
    </row>
    <row r="52" spans="1:13" s="42" customFormat="1" ht="19.5" customHeight="1">
      <c r="A52" s="27" t="s">
        <v>89</v>
      </c>
      <c r="E52" s="43"/>
      <c r="F52" s="43"/>
      <c r="G52" s="87"/>
      <c r="I52" s="87"/>
      <c r="K52" s="87"/>
      <c r="M52" s="87"/>
    </row>
    <row r="53" spans="1:13" ht="19.5" customHeight="1">
      <c r="A53" s="27" t="s">
        <v>56</v>
      </c>
      <c r="B53" s="64"/>
      <c r="C53" s="64"/>
      <c r="D53" s="64"/>
      <c r="G53" s="63"/>
      <c r="I53" s="63"/>
      <c r="K53" s="63"/>
      <c r="M53" s="63"/>
    </row>
    <row r="54" spans="1:13" s="47" customFormat="1" ht="19.5" customHeight="1">
      <c r="A54" s="47" t="s">
        <v>75</v>
      </c>
      <c r="B54" s="42"/>
      <c r="C54" s="42"/>
      <c r="D54" s="42"/>
      <c r="E54" s="65"/>
      <c r="G54" s="7">
        <v>709926</v>
      </c>
      <c r="H54" s="7"/>
      <c r="I54" s="7">
        <v>771102</v>
      </c>
      <c r="J54" s="7"/>
      <c r="K54" s="7">
        <v>710066</v>
      </c>
      <c r="L54" s="56"/>
      <c r="M54" s="7">
        <v>771102</v>
      </c>
    </row>
    <row r="55" spans="1:13" s="47" customFormat="1" ht="19.5" customHeight="1">
      <c r="A55" s="47" t="s">
        <v>76</v>
      </c>
      <c r="B55" s="42"/>
      <c r="C55" s="42"/>
      <c r="D55" s="42"/>
      <c r="E55" s="65"/>
      <c r="G55" s="8">
        <v>406128</v>
      </c>
      <c r="H55" s="8"/>
      <c r="I55" s="8">
        <v>310150</v>
      </c>
      <c r="J55" s="8"/>
      <c r="K55" s="8">
        <v>410384</v>
      </c>
      <c r="L55" s="56"/>
      <c r="M55" s="7">
        <v>314262</v>
      </c>
    </row>
    <row r="56" spans="1:13" s="47" customFormat="1" ht="19.5" customHeight="1">
      <c r="A56" s="47" t="s">
        <v>55</v>
      </c>
      <c r="B56" s="42"/>
      <c r="C56" s="42"/>
      <c r="D56" s="42"/>
      <c r="E56" s="65"/>
      <c r="G56" s="8">
        <v>78453</v>
      </c>
      <c r="H56" s="8"/>
      <c r="I56" s="8">
        <v>78624</v>
      </c>
      <c r="J56" s="8"/>
      <c r="K56" s="8">
        <v>0</v>
      </c>
      <c r="L56" s="56"/>
      <c r="M56" s="8">
        <v>0</v>
      </c>
    </row>
    <row r="57" spans="1:13" s="47" customFormat="1" ht="20.25" customHeight="1">
      <c r="A57" s="47" t="s">
        <v>125</v>
      </c>
      <c r="B57" s="42"/>
      <c r="C57" s="42"/>
      <c r="D57" s="42"/>
      <c r="E57" s="127"/>
      <c r="G57" s="8">
        <v>0</v>
      </c>
      <c r="H57" s="8"/>
      <c r="I57" s="8">
        <v>6243</v>
      </c>
      <c r="J57" s="8"/>
      <c r="K57" s="8">
        <v>0</v>
      </c>
      <c r="L57" s="56"/>
      <c r="M57" s="8">
        <v>6243</v>
      </c>
    </row>
    <row r="58" spans="1:13" s="47" customFormat="1" ht="19.5" customHeight="1">
      <c r="A58" s="47" t="s">
        <v>54</v>
      </c>
      <c r="B58" s="42"/>
      <c r="C58" s="42"/>
      <c r="D58" s="42"/>
      <c r="E58" s="65"/>
      <c r="G58" s="7">
        <v>6204</v>
      </c>
      <c r="H58" s="7"/>
      <c r="I58" s="7">
        <v>3325</v>
      </c>
      <c r="J58" s="7"/>
      <c r="K58" s="7">
        <v>6009</v>
      </c>
      <c r="L58" s="56"/>
      <c r="M58" s="7">
        <v>3124</v>
      </c>
    </row>
    <row r="59" spans="1:13" ht="19.5" customHeight="1">
      <c r="A59" s="27" t="s">
        <v>53</v>
      </c>
      <c r="B59" s="42"/>
      <c r="C59" s="42"/>
      <c r="D59" s="42"/>
      <c r="E59" s="52"/>
      <c r="G59" s="55">
        <f>SUM(G54:G58)</f>
        <v>1200711</v>
      </c>
      <c r="H59" s="56"/>
      <c r="I59" s="55">
        <f>SUM(I54:I58)</f>
        <v>1169444</v>
      </c>
      <c r="J59" s="56"/>
      <c r="K59" s="55">
        <f>SUM(K54:K58)</f>
        <v>1126459</v>
      </c>
      <c r="L59" s="56"/>
      <c r="M59" s="55">
        <f>SUM(M54:M58)</f>
        <v>1094731</v>
      </c>
    </row>
    <row r="60" spans="1:13" ht="19.5" customHeight="1">
      <c r="A60" s="27" t="s">
        <v>52</v>
      </c>
      <c r="B60" s="42"/>
      <c r="C60" s="42"/>
      <c r="D60" s="42"/>
      <c r="E60" s="52"/>
      <c r="G60" s="46"/>
      <c r="H60" s="46"/>
      <c r="I60" s="46"/>
      <c r="J60" s="46"/>
      <c r="K60" s="46"/>
      <c r="L60" s="46"/>
      <c r="M60" s="56"/>
    </row>
    <row r="61" spans="1:13" ht="19.5" customHeight="1">
      <c r="A61" s="47" t="s">
        <v>126</v>
      </c>
      <c r="B61" s="42"/>
      <c r="C61" s="42"/>
      <c r="D61" s="42"/>
      <c r="E61" s="52"/>
      <c r="G61" s="7">
        <v>544032</v>
      </c>
      <c r="H61" s="7"/>
      <c r="I61" s="7">
        <v>629086</v>
      </c>
      <c r="J61" s="7"/>
      <c r="K61" s="7">
        <v>544032</v>
      </c>
      <c r="L61" s="56"/>
      <c r="M61" s="7">
        <v>629086</v>
      </c>
    </row>
    <row r="62" spans="1:13" ht="19.5" customHeight="1">
      <c r="A62" s="47" t="s">
        <v>127</v>
      </c>
      <c r="B62" s="42"/>
      <c r="C62" s="42"/>
      <c r="D62" s="42"/>
      <c r="E62" s="52"/>
      <c r="G62" s="7">
        <v>336452</v>
      </c>
      <c r="H62" s="7"/>
      <c r="I62" s="7">
        <v>259537</v>
      </c>
      <c r="J62" s="7"/>
      <c r="K62" s="7">
        <v>336452</v>
      </c>
      <c r="L62" s="56"/>
      <c r="M62" s="7">
        <v>259537</v>
      </c>
    </row>
    <row r="63" spans="1:13" ht="19.5" customHeight="1">
      <c r="A63" s="47" t="s">
        <v>128</v>
      </c>
      <c r="B63" s="42"/>
      <c r="C63" s="42"/>
      <c r="D63" s="42"/>
      <c r="E63" s="52"/>
      <c r="G63" s="7">
        <v>56798</v>
      </c>
      <c r="H63" s="7"/>
      <c r="I63" s="7">
        <v>57639</v>
      </c>
      <c r="J63" s="7"/>
      <c r="K63" s="7">
        <v>0</v>
      </c>
      <c r="L63" s="56"/>
      <c r="M63" s="8">
        <v>0</v>
      </c>
    </row>
    <row r="64" spans="1:13" ht="19.5" customHeight="1">
      <c r="A64" s="47" t="s">
        <v>167</v>
      </c>
      <c r="B64" s="42"/>
      <c r="C64" s="42"/>
      <c r="D64" s="42"/>
      <c r="E64" s="52"/>
      <c r="G64" s="7">
        <v>10102</v>
      </c>
      <c r="H64" s="7"/>
      <c r="I64" s="7">
        <v>0</v>
      </c>
      <c r="J64" s="7"/>
      <c r="K64" s="7">
        <v>10102</v>
      </c>
      <c r="L64" s="56"/>
      <c r="M64" s="8">
        <v>0</v>
      </c>
    </row>
    <row r="65" spans="1:14" ht="19.5" customHeight="1">
      <c r="A65" s="47" t="s">
        <v>90</v>
      </c>
      <c r="C65" s="50"/>
      <c r="D65" s="50"/>
      <c r="E65" s="52"/>
      <c r="G65" s="7">
        <v>18442</v>
      </c>
      <c r="H65" s="7"/>
      <c r="I65" s="7">
        <v>15622</v>
      </c>
      <c r="J65" s="7"/>
      <c r="K65" s="7">
        <v>18433</v>
      </c>
      <c r="L65" s="56"/>
      <c r="M65" s="7">
        <v>15369</v>
      </c>
    </row>
    <row r="66" spans="1:14" ht="19.5" customHeight="1">
      <c r="A66" s="47" t="s">
        <v>51</v>
      </c>
      <c r="B66" s="50"/>
      <c r="C66" s="50"/>
      <c r="D66" s="50"/>
      <c r="E66" s="52"/>
      <c r="G66" s="7">
        <v>40307</v>
      </c>
      <c r="H66" s="7"/>
      <c r="I66" s="7">
        <v>37173</v>
      </c>
      <c r="J66" s="7"/>
      <c r="K66" s="7">
        <v>30560</v>
      </c>
      <c r="L66" s="56"/>
      <c r="M66" s="7">
        <v>27560</v>
      </c>
    </row>
    <row r="67" spans="1:14" ht="19.5" customHeight="1">
      <c r="A67" s="27" t="s">
        <v>50</v>
      </c>
      <c r="B67" s="42"/>
      <c r="C67" s="42"/>
      <c r="D67" s="42"/>
      <c r="E67" s="52"/>
      <c r="G67" s="55">
        <f>SUM(G61:G66)</f>
        <v>1006133</v>
      </c>
      <c r="H67" s="56"/>
      <c r="I67" s="55">
        <f>SUM(I61:I66)</f>
        <v>999057</v>
      </c>
      <c r="J67" s="56"/>
      <c r="K67" s="55">
        <f>SUM(K61:K66)</f>
        <v>939579</v>
      </c>
      <c r="L67" s="56"/>
      <c r="M67" s="55">
        <f>SUM(M61:M66)</f>
        <v>931552</v>
      </c>
    </row>
    <row r="68" spans="1:14" ht="19.5" customHeight="1">
      <c r="A68" s="128" t="s">
        <v>91</v>
      </c>
      <c r="B68" s="42"/>
      <c r="C68" s="42"/>
      <c r="D68" s="42"/>
      <c r="E68" s="52"/>
      <c r="G68" s="46">
        <f>G59-G67</f>
        <v>194578</v>
      </c>
      <c r="H68" s="46"/>
      <c r="I68" s="46">
        <f>I59-I67</f>
        <v>170387</v>
      </c>
      <c r="J68" s="46"/>
      <c r="K68" s="46">
        <f>K59-K67</f>
        <v>186880</v>
      </c>
      <c r="L68" s="46"/>
      <c r="M68" s="49">
        <f>M59-M67</f>
        <v>163179</v>
      </c>
    </row>
    <row r="69" spans="1:14" ht="19.5" customHeight="1">
      <c r="A69" s="42" t="s">
        <v>49</v>
      </c>
      <c r="B69" s="42"/>
      <c r="C69" s="42"/>
      <c r="D69" s="42"/>
      <c r="E69" s="52"/>
      <c r="G69" s="9">
        <v>-8425</v>
      </c>
      <c r="H69" s="7"/>
      <c r="I69" s="9">
        <v>-8718</v>
      </c>
      <c r="J69" s="7"/>
      <c r="K69" s="9">
        <v>-3453</v>
      </c>
      <c r="L69" s="56"/>
      <c r="M69" s="9">
        <v>-3842</v>
      </c>
      <c r="N69" s="47"/>
    </row>
    <row r="70" spans="1:14" ht="19.5" customHeight="1">
      <c r="A70" s="27" t="s">
        <v>92</v>
      </c>
      <c r="B70" s="50"/>
      <c r="C70" s="50"/>
      <c r="D70" s="50"/>
      <c r="E70" s="52"/>
      <c r="G70" s="56">
        <f>SUM(G68:G69)</f>
        <v>186153</v>
      </c>
      <c r="H70" s="56"/>
      <c r="I70" s="56">
        <f>SUM(I68:I69)</f>
        <v>161669</v>
      </c>
      <c r="J70" s="56"/>
      <c r="K70" s="56">
        <f>SUM(K68:K69)</f>
        <v>183427</v>
      </c>
      <c r="L70" s="7"/>
      <c r="M70" s="56">
        <f>SUM(M68:M69)</f>
        <v>159337</v>
      </c>
      <c r="N70" s="47"/>
    </row>
    <row r="71" spans="1:14" ht="19.5" customHeight="1">
      <c r="A71" s="42" t="s">
        <v>93</v>
      </c>
      <c r="E71" s="52"/>
      <c r="G71" s="9">
        <v>-36904</v>
      </c>
      <c r="H71" s="10"/>
      <c r="I71" s="9">
        <v>-32678</v>
      </c>
      <c r="J71" s="10"/>
      <c r="K71" s="9">
        <v>-36772</v>
      </c>
      <c r="L71" s="56"/>
      <c r="M71" s="9">
        <v>-32500</v>
      </c>
      <c r="N71" s="47"/>
    </row>
    <row r="72" spans="1:14" ht="19.5" customHeight="1">
      <c r="A72" s="27" t="s">
        <v>94</v>
      </c>
      <c r="B72" s="59"/>
      <c r="C72" s="59"/>
      <c r="D72" s="59"/>
      <c r="E72" s="52"/>
      <c r="G72" s="68">
        <f>SUM(G70:G71)</f>
        <v>149249</v>
      </c>
      <c r="H72" s="46"/>
      <c r="I72" s="68">
        <f>SUM(I70:I71)</f>
        <v>128991</v>
      </c>
      <c r="J72" s="88"/>
      <c r="K72" s="68">
        <f>SUM(K70:K71)</f>
        <v>146655</v>
      </c>
      <c r="L72" s="88"/>
      <c r="M72" s="68">
        <f>SUM(M70:M71)</f>
        <v>126837</v>
      </c>
    </row>
    <row r="73" spans="1:14" ht="18.75" customHeight="1">
      <c r="A73" s="27"/>
      <c r="B73" s="59"/>
      <c r="C73" s="59"/>
      <c r="D73" s="59"/>
      <c r="E73" s="52"/>
      <c r="G73" s="24"/>
      <c r="H73" s="46"/>
      <c r="I73" s="24"/>
      <c r="J73" s="88"/>
      <c r="K73" s="46"/>
      <c r="L73" s="88"/>
      <c r="M73" s="46"/>
    </row>
    <row r="74" spans="1:14" ht="19.5" customHeight="1">
      <c r="A74" s="27" t="s">
        <v>96</v>
      </c>
      <c r="B74" s="59"/>
      <c r="C74" s="59"/>
      <c r="D74" s="59"/>
      <c r="E74" s="52"/>
      <c r="G74" s="24"/>
      <c r="H74" s="46"/>
      <c r="I74" s="24"/>
      <c r="J74" s="88"/>
      <c r="K74" s="46"/>
      <c r="L74" s="88"/>
      <c r="M74" s="46"/>
    </row>
    <row r="75" spans="1:14" ht="19.5" customHeight="1">
      <c r="A75" s="27" t="s">
        <v>129</v>
      </c>
      <c r="B75" s="59"/>
      <c r="C75" s="59"/>
      <c r="D75" s="59"/>
      <c r="E75" s="52"/>
      <c r="G75" s="129" t="s">
        <v>124</v>
      </c>
      <c r="H75" s="56"/>
      <c r="I75" s="129" t="s">
        <v>124</v>
      </c>
      <c r="J75" s="56"/>
      <c r="K75" s="129" t="s">
        <v>124</v>
      </c>
      <c r="L75" s="56"/>
      <c r="M75" s="129" t="s">
        <v>124</v>
      </c>
    </row>
    <row r="76" spans="1:14" ht="18.75" customHeight="1">
      <c r="A76" s="27"/>
      <c r="B76" s="59"/>
      <c r="C76" s="59"/>
      <c r="D76" s="59"/>
      <c r="E76" s="52"/>
      <c r="G76" s="130"/>
      <c r="H76" s="56"/>
      <c r="I76" s="130"/>
      <c r="J76" s="56"/>
      <c r="K76" s="130"/>
      <c r="L76" s="56"/>
      <c r="M76" s="130"/>
    </row>
    <row r="77" spans="1:14" ht="19.5" customHeight="1" thickBot="1">
      <c r="A77" s="27" t="s">
        <v>85</v>
      </c>
      <c r="B77" s="59"/>
      <c r="C77" s="59"/>
      <c r="D77" s="59"/>
      <c r="E77" s="52"/>
      <c r="G77" s="70">
        <f>SUM(G72:G74)</f>
        <v>149249</v>
      </c>
      <c r="H77" s="56"/>
      <c r="I77" s="70">
        <f>SUM(I72:I74)</f>
        <v>128991</v>
      </c>
      <c r="J77" s="56"/>
      <c r="K77" s="70">
        <f>SUM(K72:K74)</f>
        <v>146655</v>
      </c>
      <c r="L77" s="56"/>
      <c r="M77" s="70">
        <f>SUM(M72:M74)</f>
        <v>126837</v>
      </c>
    </row>
    <row r="78" spans="1:14" ht="18.75" customHeight="1" thickTop="1">
      <c r="A78" s="27"/>
      <c r="B78" s="59"/>
      <c r="C78" s="59"/>
      <c r="D78" s="59"/>
      <c r="E78" s="52"/>
      <c r="G78" s="24"/>
      <c r="H78" s="46"/>
      <c r="I78" s="24"/>
      <c r="J78" s="88"/>
      <c r="K78" s="46"/>
      <c r="L78" s="88"/>
      <c r="M78" s="46"/>
    </row>
    <row r="79" spans="1:14" ht="19.5" customHeight="1">
      <c r="A79" s="27" t="s">
        <v>48</v>
      </c>
      <c r="B79" s="59"/>
      <c r="C79" s="59"/>
      <c r="D79" s="59"/>
      <c r="E79" s="52"/>
      <c r="G79" s="24"/>
      <c r="H79" s="46"/>
      <c r="I79" s="24"/>
      <c r="J79" s="88"/>
      <c r="K79" s="46"/>
      <c r="L79" s="88"/>
      <c r="M79" s="46"/>
    </row>
    <row r="80" spans="1:14" ht="19.5" customHeight="1" thickBot="1">
      <c r="A80" s="59" t="s">
        <v>47</v>
      </c>
      <c r="B80" s="59"/>
      <c r="C80" s="59"/>
      <c r="D80" s="59"/>
      <c r="E80" s="52"/>
      <c r="G80" s="56">
        <f>G82-G81</f>
        <v>148711</v>
      </c>
      <c r="H80" s="56"/>
      <c r="I80" s="56">
        <f>I82-I81</f>
        <v>128496</v>
      </c>
      <c r="J80" s="88"/>
      <c r="K80" s="131">
        <f>K72</f>
        <v>146655</v>
      </c>
      <c r="L80" s="88"/>
      <c r="M80" s="131">
        <f>M72</f>
        <v>126837</v>
      </c>
    </row>
    <row r="81" spans="1:14" ht="19.5" customHeight="1" thickTop="1">
      <c r="A81" s="42" t="s">
        <v>95</v>
      </c>
      <c r="C81" s="59"/>
      <c r="D81" s="59"/>
      <c r="E81" s="52"/>
      <c r="G81" s="56">
        <v>538</v>
      </c>
      <c r="H81" s="56"/>
      <c r="I81" s="56">
        <v>495</v>
      </c>
      <c r="J81" s="46"/>
      <c r="K81" s="6"/>
      <c r="L81" s="46"/>
      <c r="M81" s="6"/>
    </row>
    <row r="82" spans="1:14" ht="19.5" customHeight="1" thickBot="1">
      <c r="B82" s="59"/>
      <c r="C82" s="59"/>
      <c r="D82" s="59"/>
      <c r="G82" s="62">
        <f>SUM(G72)</f>
        <v>149249</v>
      </c>
      <c r="H82" s="46"/>
      <c r="I82" s="62">
        <f>SUM(I72)</f>
        <v>128991</v>
      </c>
      <c r="J82" s="46"/>
      <c r="K82" s="46"/>
      <c r="L82" s="46"/>
      <c r="M82" s="46"/>
    </row>
    <row r="83" spans="1:14" ht="18.75" customHeight="1" thickTop="1">
      <c r="A83" s="42"/>
      <c r="G83" s="24"/>
      <c r="I83" s="24"/>
    </row>
    <row r="84" spans="1:14" s="42" customFormat="1" ht="19.5" customHeight="1">
      <c r="A84" s="27" t="s">
        <v>134</v>
      </c>
      <c r="B84" s="64"/>
      <c r="C84" s="64"/>
      <c r="D84" s="64"/>
      <c r="E84" s="52"/>
      <c r="F84" s="64"/>
      <c r="G84" s="24"/>
      <c r="H84" s="64"/>
      <c r="I84" s="24"/>
      <c r="J84" s="33"/>
      <c r="K84" s="33"/>
      <c r="L84" s="34"/>
      <c r="M84" s="33"/>
    </row>
    <row r="85" spans="1:14" s="42" customFormat="1" ht="19.5" customHeight="1">
      <c r="A85" s="42" t="s">
        <v>132</v>
      </c>
      <c r="B85" s="64"/>
      <c r="C85" s="64"/>
      <c r="D85" s="64"/>
      <c r="E85" s="52"/>
      <c r="F85" s="64"/>
      <c r="G85" s="24"/>
      <c r="H85" s="64"/>
      <c r="I85" s="24"/>
      <c r="J85" s="33"/>
      <c r="K85" s="33"/>
      <c r="L85" s="34"/>
      <c r="M85" s="33"/>
    </row>
    <row r="86" spans="1:14" s="42" customFormat="1" ht="19.5" customHeight="1" thickBot="1">
      <c r="A86" s="42" t="s">
        <v>133</v>
      </c>
      <c r="B86" s="59"/>
      <c r="C86" s="59"/>
      <c r="D86" s="59"/>
      <c r="E86" s="132"/>
      <c r="G86" s="133">
        <v>0.24754883192894026</v>
      </c>
      <c r="H86" s="134"/>
      <c r="I86" s="133">
        <v>0.21472030096465164</v>
      </c>
      <c r="J86" s="134"/>
      <c r="K86" s="133">
        <v>0.24754883192894026</v>
      </c>
      <c r="L86" s="134"/>
      <c r="M86" s="133">
        <v>0.21113636182759452</v>
      </c>
    </row>
    <row r="87" spans="1:14" s="42" customFormat="1" ht="19.5" customHeight="1" thickTop="1">
      <c r="B87" s="59"/>
      <c r="C87" s="59"/>
      <c r="D87" s="59"/>
      <c r="E87" s="132"/>
      <c r="G87" s="135"/>
      <c r="H87" s="47"/>
      <c r="I87" s="135"/>
      <c r="J87" s="47"/>
      <c r="K87" s="47"/>
      <c r="L87" s="135"/>
      <c r="M87" s="135"/>
    </row>
    <row r="88" spans="1:14" ht="19.5" customHeight="1">
      <c r="A88" s="64" t="s">
        <v>1</v>
      </c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29"/>
    </row>
    <row r="89" spans="1:14" s="79" customFormat="1" ht="19.5" customHeight="1">
      <c r="A89" s="64"/>
      <c r="B89" s="64"/>
      <c r="C89" s="64"/>
      <c r="D89" s="64"/>
      <c r="E89" s="78"/>
      <c r="F89" s="78"/>
      <c r="G89" s="64"/>
      <c r="H89" s="64"/>
      <c r="I89" s="64"/>
      <c r="J89" s="64"/>
      <c r="K89" s="64"/>
      <c r="L89" s="37"/>
      <c r="M89" s="64"/>
      <c r="N89" s="64"/>
    </row>
    <row r="90" spans="1:14" s="79" customFormat="1" ht="19.5" customHeight="1">
      <c r="A90" s="64"/>
      <c r="B90" s="64"/>
      <c r="C90" s="64"/>
      <c r="D90" s="64"/>
      <c r="E90" s="78"/>
      <c r="F90" s="78"/>
      <c r="G90" s="64"/>
      <c r="H90" s="64"/>
      <c r="I90" s="64"/>
      <c r="J90" s="64"/>
      <c r="K90" s="64"/>
      <c r="L90" s="37"/>
      <c r="M90" s="64"/>
      <c r="N90" s="64"/>
    </row>
    <row r="91" spans="1:14" s="79" customFormat="1" ht="19.5" customHeight="1">
      <c r="A91" s="64"/>
      <c r="B91" s="64"/>
      <c r="C91" s="64"/>
      <c r="D91" s="64"/>
      <c r="E91" s="78"/>
      <c r="F91" s="78"/>
      <c r="G91" s="64"/>
      <c r="H91" s="64"/>
      <c r="I91" s="64"/>
      <c r="J91" s="64"/>
      <c r="K91" s="64"/>
      <c r="L91" s="37"/>
      <c r="M91" s="64"/>
      <c r="N91" s="64"/>
    </row>
    <row r="92" spans="1:14" s="79" customFormat="1" ht="19.5" customHeight="1">
      <c r="A92" s="64"/>
      <c r="B92" s="64"/>
      <c r="C92" s="64"/>
      <c r="D92" s="64"/>
      <c r="E92" s="78"/>
      <c r="F92" s="78"/>
      <c r="G92" s="64"/>
      <c r="H92" s="64"/>
      <c r="I92" s="64"/>
      <c r="J92" s="64"/>
      <c r="K92" s="64"/>
      <c r="L92" s="37"/>
      <c r="M92" s="64"/>
      <c r="N92" s="64"/>
    </row>
    <row r="93" spans="1:14" s="79" customFormat="1" ht="19.5" customHeight="1">
      <c r="A93" s="64"/>
      <c r="B93" s="64"/>
      <c r="C93" s="64"/>
      <c r="D93" s="64"/>
      <c r="E93" s="78"/>
      <c r="F93" s="78"/>
      <c r="G93" s="64"/>
      <c r="H93" s="64"/>
      <c r="I93" s="64"/>
      <c r="J93" s="64"/>
      <c r="K93" s="64"/>
      <c r="L93" s="37"/>
      <c r="M93" s="64"/>
      <c r="N93" s="64"/>
    </row>
    <row r="94" spans="1:14" s="79" customFormat="1" ht="19.5" customHeight="1">
      <c r="A94" s="64"/>
      <c r="B94" s="64"/>
      <c r="C94" s="64"/>
      <c r="D94" s="64"/>
      <c r="E94" s="78"/>
      <c r="F94" s="78"/>
      <c r="G94" s="64"/>
      <c r="H94" s="64"/>
      <c r="I94" s="64"/>
      <c r="J94" s="64"/>
      <c r="K94" s="64"/>
      <c r="L94" s="37"/>
      <c r="M94" s="64"/>
      <c r="N94" s="64"/>
    </row>
    <row r="95" spans="1:14" s="79" customFormat="1" ht="19.5" customHeight="1">
      <c r="A95" s="64"/>
      <c r="B95" s="64"/>
      <c r="C95" s="64"/>
      <c r="D95" s="64"/>
      <c r="E95" s="78"/>
      <c r="F95" s="78"/>
      <c r="G95" s="64"/>
      <c r="H95" s="64"/>
      <c r="I95" s="64"/>
      <c r="J95" s="64"/>
      <c r="K95" s="64"/>
      <c r="L95" s="37"/>
      <c r="M95" s="64"/>
      <c r="N95" s="64"/>
    </row>
    <row r="96" spans="1:14" ht="19.5" customHeight="1">
      <c r="E96" s="29"/>
      <c r="G96" s="29"/>
      <c r="I96" s="29"/>
      <c r="K96" s="29"/>
      <c r="M96" s="29"/>
    </row>
  </sheetData>
  <printOptions gridLinesSet="0"/>
  <pageMargins left="0.87" right="0.39370078740157499" top="0.77" bottom="0.39370078740157499" header="0.196850393700787" footer="0.196850393700787"/>
  <pageSetup paperSize="9" scale="90" firstPageNumber="3" orientation="portrait" useFirstPageNumber="1" r:id="rId1"/>
  <headerFooter alignWithMargins="0"/>
  <rowBreaks count="3" manualBreakCount="3">
    <brk id="44" max="16383" man="1"/>
    <brk id="127" max="12" man="1"/>
    <brk id="172" max="12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82"/>
  <sheetViews>
    <sheetView showGridLines="0" view="pageBreakPreview" zoomScale="70" zoomScaleNormal="82" zoomScaleSheetLayoutView="70" workbookViewId="0"/>
  </sheetViews>
  <sheetFormatPr defaultColWidth="9.140625" defaultRowHeight="17.25" customHeight="1"/>
  <cols>
    <col min="1" max="2" width="2.7109375" style="100" customWidth="1"/>
    <col min="3" max="3" width="30.7109375" style="100" customWidth="1"/>
    <col min="4" max="4" width="7.7109375" style="100" customWidth="1"/>
    <col min="5" max="5" width="1.7109375" style="100" customWidth="1"/>
    <col min="6" max="6" width="14.7109375" style="100" customWidth="1"/>
    <col min="7" max="7" width="1.7109375" style="100" customWidth="1"/>
    <col min="8" max="8" width="14.7109375" style="100" customWidth="1"/>
    <col min="9" max="9" width="1.7109375" style="100" customWidth="1"/>
    <col min="10" max="10" width="15.7109375" style="100" customWidth="1"/>
    <col min="11" max="11" width="1.7109375" style="100" customWidth="1"/>
    <col min="12" max="12" width="14.7109375" style="100" customWidth="1"/>
    <col min="13" max="13" width="1.7109375" style="100" customWidth="1"/>
    <col min="14" max="14" width="14.7109375" style="100" customWidth="1"/>
    <col min="15" max="15" width="1.7109375" style="100" customWidth="1"/>
    <col min="16" max="16" width="16.7109375" style="100" customWidth="1"/>
    <col min="17" max="17" width="1.7109375" style="100" customWidth="1"/>
    <col min="18" max="18" width="14.7109375" style="100" customWidth="1"/>
    <col min="19" max="19" width="1.7109375" style="100" customWidth="1"/>
    <col min="20" max="20" width="14.7109375" style="100" customWidth="1"/>
    <col min="21" max="21" width="1.7109375" style="100" customWidth="1"/>
    <col min="22" max="22" width="10.7109375" style="100" customWidth="1"/>
    <col min="23" max="23" width="1.7109375" style="100" customWidth="1"/>
    <col min="24" max="16384" width="9.140625" style="100"/>
  </cols>
  <sheetData>
    <row r="1" spans="1:22" ht="17.25" customHeight="1">
      <c r="T1" s="80" t="s">
        <v>41</v>
      </c>
    </row>
    <row r="2" spans="1:22" s="97" customFormat="1" ht="17.25" customHeight="1">
      <c r="A2" s="27" t="s">
        <v>122</v>
      </c>
      <c r="B2" s="101"/>
      <c r="C2" s="101"/>
      <c r="D2" s="102"/>
      <c r="E2" s="102"/>
      <c r="F2" s="102"/>
      <c r="G2" s="102"/>
      <c r="T2" s="103"/>
    </row>
    <row r="3" spans="1:22" s="97" customFormat="1" ht="17.25" customHeight="1">
      <c r="A3" s="27" t="s">
        <v>63</v>
      </c>
      <c r="B3" s="101"/>
      <c r="C3" s="101"/>
      <c r="D3" s="102"/>
      <c r="E3" s="102"/>
      <c r="F3" s="102"/>
      <c r="G3" s="102"/>
      <c r="T3" s="103"/>
    </row>
    <row r="4" spans="1:22" ht="17.25" customHeight="1">
      <c r="A4" s="27" t="s">
        <v>159</v>
      </c>
      <c r="B4" s="104"/>
      <c r="C4" s="104"/>
      <c r="D4" s="104"/>
      <c r="E4" s="104"/>
      <c r="F4" s="104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</row>
    <row r="5" spans="1:22" ht="17.25" customHeight="1">
      <c r="A5" s="106"/>
      <c r="B5" s="104"/>
      <c r="C5" s="104"/>
      <c r="D5" s="104"/>
      <c r="E5" s="104"/>
      <c r="F5" s="104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7" t="s">
        <v>18</v>
      </c>
      <c r="U5" s="105"/>
      <c r="V5" s="105"/>
    </row>
    <row r="6" spans="1:22" ht="17.25" customHeight="1">
      <c r="A6" s="108"/>
      <c r="B6" s="105"/>
      <c r="C6" s="105"/>
      <c r="D6" s="105"/>
      <c r="E6" s="105"/>
      <c r="F6" s="137" t="s">
        <v>86</v>
      </c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10"/>
      <c r="V6" s="110"/>
    </row>
    <row r="7" spans="1:22" ht="17.25" customHeight="1">
      <c r="A7" s="108"/>
      <c r="B7" s="105"/>
      <c r="C7" s="105"/>
      <c r="D7" s="105"/>
      <c r="E7" s="105"/>
      <c r="F7" s="139" t="s">
        <v>4</v>
      </c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11"/>
      <c r="R7" s="111"/>
      <c r="S7" s="111"/>
      <c r="T7" s="111"/>
      <c r="U7" s="110"/>
      <c r="V7" s="110"/>
    </row>
    <row r="8" spans="1:22" ht="17.25" customHeight="1">
      <c r="A8" s="108"/>
      <c r="B8" s="105"/>
      <c r="C8" s="105"/>
      <c r="D8" s="105"/>
      <c r="E8" s="105"/>
      <c r="F8" s="111"/>
      <c r="G8" s="111"/>
      <c r="H8" s="111"/>
      <c r="I8" s="111"/>
      <c r="J8" s="123" t="s">
        <v>152</v>
      </c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0"/>
      <c r="V8" s="110"/>
    </row>
    <row r="9" spans="1:22" ht="17.25" customHeight="1">
      <c r="A9" s="105"/>
      <c r="B9" s="105"/>
      <c r="C9" s="105"/>
      <c r="D9" s="105"/>
      <c r="E9" s="105"/>
      <c r="F9" s="105" t="s">
        <v>84</v>
      </c>
      <c r="G9" s="111"/>
      <c r="H9" s="105"/>
      <c r="I9" s="111"/>
      <c r="J9" s="123" t="s">
        <v>153</v>
      </c>
      <c r="K9" s="111"/>
      <c r="L9" s="138" t="s">
        <v>62</v>
      </c>
      <c r="M9" s="138"/>
      <c r="N9" s="138"/>
      <c r="O9" s="113"/>
      <c r="P9" s="105" t="s">
        <v>97</v>
      </c>
      <c r="Q9" s="113"/>
      <c r="R9" s="105" t="s">
        <v>81</v>
      </c>
      <c r="S9" s="113"/>
      <c r="T9" s="105" t="s">
        <v>61</v>
      </c>
    </row>
    <row r="10" spans="1:22" ht="17.25" customHeight="1">
      <c r="A10" s="105"/>
      <c r="B10" s="105"/>
      <c r="C10" s="105"/>
      <c r="D10" s="105"/>
      <c r="E10" s="105"/>
      <c r="F10" s="105" t="s">
        <v>83</v>
      </c>
      <c r="G10" s="111"/>
      <c r="H10" s="105"/>
      <c r="I10" s="111"/>
      <c r="J10" s="123" t="s">
        <v>145</v>
      </c>
      <c r="K10" s="111"/>
      <c r="L10" s="105" t="s">
        <v>100</v>
      </c>
      <c r="M10" s="105"/>
      <c r="N10" s="105"/>
      <c r="O10" s="113"/>
      <c r="P10" s="105" t="s">
        <v>113</v>
      </c>
      <c r="Q10" s="113"/>
      <c r="R10" s="115" t="s">
        <v>98</v>
      </c>
      <c r="S10" s="113"/>
      <c r="T10" s="105" t="s">
        <v>60</v>
      </c>
    </row>
    <row r="11" spans="1:22" ht="17.25" customHeight="1">
      <c r="A11" s="105"/>
      <c r="B11" s="105"/>
      <c r="C11" s="105"/>
      <c r="D11" s="105"/>
      <c r="E11" s="105"/>
      <c r="F11" s="109" t="s">
        <v>59</v>
      </c>
      <c r="G11" s="114"/>
      <c r="H11" s="109" t="s">
        <v>82</v>
      </c>
      <c r="I11" s="114"/>
      <c r="J11" s="124" t="s">
        <v>146</v>
      </c>
      <c r="K11" s="114"/>
      <c r="L11" s="109" t="s">
        <v>101</v>
      </c>
      <c r="M11" s="115"/>
      <c r="N11" s="112" t="s">
        <v>58</v>
      </c>
      <c r="O11" s="113"/>
      <c r="P11" s="116" t="s">
        <v>130</v>
      </c>
      <c r="Q11" s="113"/>
      <c r="R11" s="116" t="s">
        <v>99</v>
      </c>
      <c r="S11" s="113"/>
      <c r="T11" s="116" t="s">
        <v>57</v>
      </c>
    </row>
    <row r="12" spans="1:22" ht="17.25" customHeight="1">
      <c r="A12" s="117" t="s">
        <v>144</v>
      </c>
      <c r="B12" s="118"/>
      <c r="F12" s="20">
        <v>300367</v>
      </c>
      <c r="G12" s="20"/>
      <c r="H12" s="20">
        <v>225541</v>
      </c>
      <c r="I12" s="20"/>
      <c r="J12" s="20">
        <v>-7746</v>
      </c>
      <c r="K12" s="20"/>
      <c r="L12" s="20">
        <v>28850</v>
      </c>
      <c r="M12" s="20"/>
      <c r="N12" s="20">
        <v>205755</v>
      </c>
      <c r="O12" s="20"/>
      <c r="P12" s="20">
        <f>SUM(F12:N12)</f>
        <v>752767</v>
      </c>
      <c r="Q12" s="20"/>
      <c r="R12" s="17">
        <v>67864</v>
      </c>
      <c r="S12" s="20"/>
      <c r="T12" s="20">
        <f>SUM(P12:R12)</f>
        <v>820631</v>
      </c>
    </row>
    <row r="13" spans="1:22" ht="17.25" customHeight="1">
      <c r="A13" s="119" t="s">
        <v>94</v>
      </c>
      <c r="B13" s="118"/>
      <c r="F13" s="20">
        <v>0</v>
      </c>
      <c r="G13" s="20"/>
      <c r="H13" s="20">
        <v>0</v>
      </c>
      <c r="I13" s="20"/>
      <c r="J13" s="20">
        <v>0</v>
      </c>
      <c r="K13" s="20"/>
      <c r="L13" s="20">
        <v>0</v>
      </c>
      <c r="M13" s="20"/>
      <c r="N13" s="20">
        <v>128496</v>
      </c>
      <c r="O13" s="20"/>
      <c r="P13" s="20">
        <f>SUM(F13:N13)</f>
        <v>128496</v>
      </c>
      <c r="Q13" s="20"/>
      <c r="R13" s="20">
        <v>495</v>
      </c>
      <c r="S13" s="20"/>
      <c r="T13" s="20">
        <f t="shared" ref="T13:T14" si="0">SUM(P13:R13)</f>
        <v>128991</v>
      </c>
    </row>
    <row r="14" spans="1:22" ht="17.25" customHeight="1">
      <c r="A14" s="110" t="s">
        <v>129</v>
      </c>
      <c r="B14" s="118"/>
      <c r="F14" s="21">
        <v>0</v>
      </c>
      <c r="G14" s="20"/>
      <c r="H14" s="21">
        <v>0</v>
      </c>
      <c r="I14" s="20"/>
      <c r="J14" s="21">
        <v>0</v>
      </c>
      <c r="K14" s="20"/>
      <c r="L14" s="21">
        <v>0</v>
      </c>
      <c r="M14" s="20"/>
      <c r="N14" s="21">
        <v>0</v>
      </c>
      <c r="O14" s="20"/>
      <c r="P14" s="21">
        <f>SUM(F14:N14)</f>
        <v>0</v>
      </c>
      <c r="Q14" s="20"/>
      <c r="R14" s="21">
        <v>0</v>
      </c>
      <c r="S14" s="20"/>
      <c r="T14" s="21">
        <f t="shared" si="0"/>
        <v>0</v>
      </c>
    </row>
    <row r="15" spans="1:22" ht="17.25" customHeight="1">
      <c r="A15" s="110" t="s">
        <v>85</v>
      </c>
      <c r="F15" s="17">
        <f>SUM(F13:F14)</f>
        <v>0</v>
      </c>
      <c r="G15" s="20"/>
      <c r="H15" s="17">
        <f>SUM(H13:H14)</f>
        <v>0</v>
      </c>
      <c r="I15" s="20"/>
      <c r="J15" s="17">
        <f>SUM(J13:J14)</f>
        <v>0</v>
      </c>
      <c r="K15" s="20"/>
      <c r="L15" s="17">
        <f>SUM(L13:L14)</f>
        <v>0</v>
      </c>
      <c r="M15" s="20"/>
      <c r="N15" s="17">
        <f>SUM(N13:N14)</f>
        <v>128496</v>
      </c>
      <c r="O15" s="20"/>
      <c r="P15" s="17">
        <f>SUM(P13:P14)</f>
        <v>128496</v>
      </c>
      <c r="Q15" s="20"/>
      <c r="R15" s="17">
        <f>SUM(R13:R14)</f>
        <v>495</v>
      </c>
      <c r="S15" s="20"/>
      <c r="T15" s="17">
        <f>SUM(T13:T14)</f>
        <v>128991</v>
      </c>
    </row>
    <row r="16" spans="1:22" ht="17.25" customHeight="1">
      <c r="A16" s="110" t="s">
        <v>169</v>
      </c>
      <c r="F16" s="20">
        <v>0</v>
      </c>
      <c r="G16" s="20"/>
      <c r="H16" s="20">
        <v>0</v>
      </c>
      <c r="I16" s="20"/>
      <c r="J16" s="20">
        <v>0</v>
      </c>
      <c r="K16" s="20"/>
      <c r="L16" s="20">
        <v>0</v>
      </c>
      <c r="M16" s="20"/>
      <c r="N16" s="20">
        <v>-120147</v>
      </c>
      <c r="O16" s="20"/>
      <c r="P16" s="20">
        <v>-120147</v>
      </c>
      <c r="Q16" s="20"/>
      <c r="R16" s="20">
        <v>0</v>
      </c>
      <c r="S16" s="20"/>
      <c r="T16" s="20">
        <f>SUM(P16:R16)</f>
        <v>-120147</v>
      </c>
    </row>
    <row r="17" spans="1:20" ht="17.25" customHeight="1" thickBot="1">
      <c r="A17" s="120" t="s">
        <v>156</v>
      </c>
      <c r="B17" s="121"/>
      <c r="F17" s="26">
        <f>SUM(F12:F16)-F15</f>
        <v>300367</v>
      </c>
      <c r="G17" s="125"/>
      <c r="H17" s="26">
        <f>SUM(H12:H16)-H15</f>
        <v>225541</v>
      </c>
      <c r="I17" s="125"/>
      <c r="J17" s="26">
        <f>SUM(J12:J16)-J15</f>
        <v>-7746</v>
      </c>
      <c r="K17" s="125"/>
      <c r="L17" s="26">
        <f>SUM(L12:L16)-L15</f>
        <v>28850</v>
      </c>
      <c r="M17" s="20"/>
      <c r="N17" s="26">
        <f>SUM(N12:N16)-N15</f>
        <v>214104</v>
      </c>
      <c r="O17" s="20"/>
      <c r="P17" s="26">
        <f>SUM(P12:P16)-P15</f>
        <v>761116</v>
      </c>
      <c r="Q17" s="20"/>
      <c r="R17" s="26">
        <f>SUM(R12:R16)-R15</f>
        <v>68359</v>
      </c>
      <c r="S17" s="20"/>
      <c r="T17" s="26">
        <f>SUM(T12:T16)-T15</f>
        <v>829475</v>
      </c>
    </row>
    <row r="18" spans="1:20" ht="17.25" customHeight="1" thickTop="1">
      <c r="A18" s="122"/>
      <c r="F18" s="18"/>
      <c r="G18" s="19"/>
      <c r="H18" s="18"/>
      <c r="I18" s="19"/>
      <c r="J18" s="18"/>
      <c r="K18" s="19"/>
      <c r="L18" s="18"/>
      <c r="M18" s="19"/>
      <c r="N18" s="18"/>
      <c r="O18" s="19"/>
      <c r="P18" s="18"/>
      <c r="Q18" s="19"/>
      <c r="R18" s="18"/>
      <c r="S18" s="19"/>
      <c r="T18" s="18"/>
    </row>
    <row r="19" spans="1:20" ht="17.25" customHeight="1">
      <c r="A19" s="117" t="s">
        <v>160</v>
      </c>
      <c r="B19" s="118"/>
      <c r="C19" s="121"/>
      <c r="D19" s="105"/>
      <c r="F19" s="20">
        <v>300367</v>
      </c>
      <c r="G19" s="20"/>
      <c r="H19" s="20">
        <v>225541</v>
      </c>
      <c r="I19" s="20"/>
      <c r="J19" s="20">
        <v>-7746</v>
      </c>
      <c r="K19" s="20"/>
      <c r="L19" s="20">
        <v>33000</v>
      </c>
      <c r="M19" s="20"/>
      <c r="N19" s="20">
        <v>282884</v>
      </c>
      <c r="O19" s="20"/>
      <c r="P19" s="20">
        <f>SUM(F19:N19)</f>
        <v>834046</v>
      </c>
      <c r="Q19" s="20"/>
      <c r="R19" s="17">
        <v>68194</v>
      </c>
      <c r="S19" s="20"/>
      <c r="T19" s="20">
        <f>SUM(P19:R19)</f>
        <v>902240</v>
      </c>
    </row>
    <row r="20" spans="1:20" ht="17.25" customHeight="1">
      <c r="A20" s="119" t="s">
        <v>94</v>
      </c>
      <c r="B20" s="118"/>
      <c r="F20" s="20">
        <v>0</v>
      </c>
      <c r="G20" s="20"/>
      <c r="H20" s="20">
        <v>0</v>
      </c>
      <c r="I20" s="20"/>
      <c r="J20" s="20">
        <v>0</v>
      </c>
      <c r="K20" s="20"/>
      <c r="L20" s="20">
        <v>0</v>
      </c>
      <c r="M20" s="20"/>
      <c r="N20" s="20">
        <f>'PL-E'!G80</f>
        <v>148711</v>
      </c>
      <c r="O20" s="20"/>
      <c r="P20" s="20">
        <f>SUM(F20:N20)</f>
        <v>148711</v>
      </c>
      <c r="Q20" s="20"/>
      <c r="R20" s="20">
        <f>'PL-E'!G81</f>
        <v>538</v>
      </c>
      <c r="S20" s="20"/>
      <c r="T20" s="20">
        <f t="shared" ref="T20:T21" si="1">SUM(P20:R20)</f>
        <v>149249</v>
      </c>
    </row>
    <row r="21" spans="1:20" ht="17.25" customHeight="1">
      <c r="A21" s="110" t="s">
        <v>129</v>
      </c>
      <c r="B21" s="118"/>
      <c r="F21" s="21">
        <v>0</v>
      </c>
      <c r="G21" s="20"/>
      <c r="H21" s="21">
        <v>0</v>
      </c>
      <c r="I21" s="20"/>
      <c r="J21" s="21">
        <v>0</v>
      </c>
      <c r="K21" s="20"/>
      <c r="L21" s="21">
        <v>0</v>
      </c>
      <c r="M21" s="20"/>
      <c r="N21" s="21">
        <v>0</v>
      </c>
      <c r="O21" s="20"/>
      <c r="P21" s="21">
        <f>SUM(F21:N21)</f>
        <v>0</v>
      </c>
      <c r="Q21" s="20"/>
      <c r="R21" s="21">
        <v>0</v>
      </c>
      <c r="S21" s="20"/>
      <c r="T21" s="21">
        <f t="shared" si="1"/>
        <v>0</v>
      </c>
    </row>
    <row r="22" spans="1:20" ht="17.25" customHeight="1">
      <c r="A22" s="110" t="s">
        <v>85</v>
      </c>
      <c r="F22" s="17">
        <f>SUM(F20:F21)</f>
        <v>0</v>
      </c>
      <c r="G22" s="20"/>
      <c r="H22" s="17">
        <f>SUM(H20:H21)</f>
        <v>0</v>
      </c>
      <c r="I22" s="20"/>
      <c r="J22" s="17">
        <f>SUM(J20:J21)</f>
        <v>0</v>
      </c>
      <c r="K22" s="20"/>
      <c r="L22" s="17">
        <f>SUM(L20:L21)</f>
        <v>0</v>
      </c>
      <c r="M22" s="20"/>
      <c r="N22" s="17">
        <f>SUM(N20:N21)</f>
        <v>148711</v>
      </c>
      <c r="O22" s="20"/>
      <c r="P22" s="17">
        <f>SUM(P20:P21)</f>
        <v>148711</v>
      </c>
      <c r="Q22" s="20"/>
      <c r="R22" s="17">
        <f>SUM(R20:R21)</f>
        <v>538</v>
      </c>
      <c r="S22" s="20"/>
      <c r="T22" s="17">
        <f>SUM(T20:T21)</f>
        <v>149249</v>
      </c>
    </row>
    <row r="23" spans="1:20" ht="17.25" customHeight="1">
      <c r="A23" s="110" t="s">
        <v>169</v>
      </c>
      <c r="F23" s="20">
        <v>0</v>
      </c>
      <c r="G23" s="20"/>
      <c r="H23" s="20">
        <v>0</v>
      </c>
      <c r="I23" s="20"/>
      <c r="J23" s="20">
        <v>0</v>
      </c>
      <c r="K23" s="20"/>
      <c r="L23" s="20">
        <v>0</v>
      </c>
      <c r="M23" s="20"/>
      <c r="N23" s="20">
        <v>-180221</v>
      </c>
      <c r="O23" s="20"/>
      <c r="P23" s="20">
        <v>-180221</v>
      </c>
      <c r="Q23" s="20"/>
      <c r="R23" s="20">
        <v>0</v>
      </c>
      <c r="S23" s="20"/>
      <c r="T23" s="20">
        <f>SUM(P23:R23)</f>
        <v>-180221</v>
      </c>
    </row>
    <row r="24" spans="1:20" ht="17.25" customHeight="1" thickBot="1">
      <c r="A24" s="120" t="s">
        <v>161</v>
      </c>
      <c r="B24" s="121"/>
      <c r="F24" s="26">
        <f>SUM(F19:F23)-F22</f>
        <v>300367</v>
      </c>
      <c r="G24" s="125"/>
      <c r="H24" s="26">
        <f>SUM(H19:H23)-H22</f>
        <v>225541</v>
      </c>
      <c r="I24" s="125"/>
      <c r="J24" s="26">
        <f>SUM(J19:J23)-J22</f>
        <v>-7746</v>
      </c>
      <c r="K24" s="125"/>
      <c r="L24" s="26">
        <f>SUM(L19:L23)-L22</f>
        <v>33000</v>
      </c>
      <c r="M24" s="20"/>
      <c r="N24" s="26">
        <f>SUM(N19:N23)-N22</f>
        <v>251374</v>
      </c>
      <c r="O24" s="20"/>
      <c r="P24" s="26">
        <f>SUM(P19:P23)-P22</f>
        <v>802536</v>
      </c>
      <c r="Q24" s="20"/>
      <c r="R24" s="26">
        <f>SUM(R19:R23)-R22</f>
        <v>68732</v>
      </c>
      <c r="S24" s="20"/>
      <c r="T24" s="26">
        <f>SUM(T19:T23)-T22</f>
        <v>871268</v>
      </c>
    </row>
    <row r="25" spans="1:20" ht="17.25" customHeight="1" thickTop="1">
      <c r="A25" s="122"/>
      <c r="F25" s="18"/>
      <c r="G25" s="19"/>
      <c r="H25" s="18"/>
      <c r="I25" s="19"/>
      <c r="J25" s="18"/>
      <c r="K25" s="19"/>
      <c r="L25" s="18"/>
      <c r="M25" s="19"/>
      <c r="N25" s="18"/>
      <c r="O25" s="19"/>
      <c r="P25" s="18"/>
      <c r="Q25" s="19"/>
      <c r="R25" s="18"/>
      <c r="S25" s="19"/>
      <c r="T25" s="18"/>
    </row>
    <row r="26" spans="1:20" ht="17.25" customHeight="1">
      <c r="A26" s="64" t="s">
        <v>1</v>
      </c>
      <c r="T26" s="105"/>
    </row>
    <row r="28" spans="1:20" ht="17.25" customHeight="1">
      <c r="R28" s="126"/>
    </row>
    <row r="82" spans="1:1" ht="17.25" customHeight="1">
      <c r="A82" s="100" t="s">
        <v>162</v>
      </c>
    </row>
  </sheetData>
  <mergeCells count="3">
    <mergeCell ref="F6:T6"/>
    <mergeCell ref="L9:N9"/>
    <mergeCell ref="F7:P7"/>
  </mergeCells>
  <printOptions horizontalCentered="1"/>
  <pageMargins left="0.39370078740157499" right="0.196850393700787" top="0.62992125984252001" bottom="0" header="0.196850393700787" footer="0.196850393700787"/>
  <pageSetup paperSize="9" scale="90" firstPageNumber="7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83"/>
  <sheetViews>
    <sheetView view="pageBreakPreview" zoomScale="72" zoomScaleNormal="110" zoomScaleSheetLayoutView="72" workbookViewId="0">
      <selection activeCell="Y17" sqref="Y17"/>
    </sheetView>
  </sheetViews>
  <sheetFormatPr defaultColWidth="9.140625" defaultRowHeight="21.95" customHeight="1"/>
  <cols>
    <col min="1" max="2" width="2.7109375" style="100" customWidth="1"/>
    <col min="3" max="3" width="30.7109375" style="100" customWidth="1"/>
    <col min="4" max="4" width="10.7109375" style="100" customWidth="1"/>
    <col min="5" max="5" width="1.7109375" style="100" customWidth="1"/>
    <col min="6" max="6" width="16.7109375" style="100" customWidth="1"/>
    <col min="7" max="7" width="1.7109375" style="100" customWidth="1"/>
    <col min="8" max="8" width="16.7109375" style="100" customWidth="1"/>
    <col min="9" max="9" width="1.7109375" style="100" customWidth="1"/>
    <col min="10" max="10" width="16.7109375" style="100" customWidth="1"/>
    <col min="11" max="11" width="1.7109375" style="100" customWidth="1"/>
    <col min="12" max="12" width="16.7109375" style="100" customWidth="1"/>
    <col min="13" max="13" width="1.7109375" style="100" customWidth="1"/>
    <col min="14" max="14" width="16.7109375" style="100" customWidth="1"/>
    <col min="15" max="15" width="1.7109375" style="100" customWidth="1"/>
    <col min="16" max="16" width="10.7109375" style="100" customWidth="1"/>
    <col min="17" max="17" width="1.7109375" style="100" customWidth="1"/>
    <col min="18" max="16384" width="9.140625" style="100"/>
  </cols>
  <sheetData>
    <row r="1" spans="1:16" ht="21.95" customHeight="1">
      <c r="N1" s="80" t="s">
        <v>41</v>
      </c>
    </row>
    <row r="2" spans="1:16" s="97" customFormat="1" ht="21.95" customHeight="1">
      <c r="A2" s="27" t="s">
        <v>122</v>
      </c>
      <c r="B2" s="101"/>
      <c r="C2" s="101"/>
      <c r="D2" s="102"/>
      <c r="E2" s="102"/>
      <c r="F2" s="102"/>
      <c r="G2" s="102"/>
      <c r="N2" s="103"/>
    </row>
    <row r="3" spans="1:16" s="97" customFormat="1" ht="21.95" customHeight="1">
      <c r="A3" s="27" t="s">
        <v>136</v>
      </c>
      <c r="B3" s="101"/>
      <c r="C3" s="101"/>
      <c r="D3" s="102"/>
      <c r="E3" s="102"/>
      <c r="F3" s="102"/>
      <c r="G3" s="102"/>
      <c r="N3" s="103"/>
    </row>
    <row r="4" spans="1:16" ht="21.95" customHeight="1">
      <c r="A4" s="27" t="s">
        <v>159</v>
      </c>
      <c r="B4" s="104"/>
      <c r="C4" s="104"/>
      <c r="D4" s="104"/>
      <c r="E4" s="104"/>
      <c r="F4" s="104"/>
      <c r="G4" s="105"/>
      <c r="H4" s="105"/>
      <c r="I4" s="105"/>
      <c r="J4" s="105"/>
      <c r="K4" s="105"/>
      <c r="L4" s="105"/>
      <c r="M4" s="105"/>
      <c r="N4" s="105"/>
      <c r="O4" s="105"/>
      <c r="P4" s="105"/>
    </row>
    <row r="5" spans="1:16" ht="21.95" customHeight="1">
      <c r="A5" s="106"/>
      <c r="B5" s="104"/>
      <c r="C5" s="104"/>
      <c r="D5" s="104"/>
      <c r="E5" s="104"/>
      <c r="F5" s="104"/>
      <c r="G5" s="105"/>
      <c r="H5" s="105"/>
      <c r="I5" s="105"/>
      <c r="J5" s="105"/>
      <c r="K5" s="105"/>
      <c r="L5" s="105"/>
      <c r="M5" s="105"/>
      <c r="N5" s="107" t="s">
        <v>18</v>
      </c>
      <c r="O5" s="105"/>
      <c r="P5" s="105"/>
    </row>
    <row r="6" spans="1:16" ht="21.95" customHeight="1">
      <c r="A6" s="108"/>
      <c r="B6" s="105"/>
      <c r="C6" s="105"/>
      <c r="D6" s="105"/>
      <c r="E6" s="105"/>
      <c r="F6" s="137" t="s">
        <v>87</v>
      </c>
      <c r="G6" s="137"/>
      <c r="H6" s="137"/>
      <c r="I6" s="137"/>
      <c r="J6" s="137"/>
      <c r="K6" s="137"/>
      <c r="L6" s="137"/>
      <c r="M6" s="137"/>
      <c r="N6" s="137"/>
      <c r="O6" s="110"/>
      <c r="P6" s="110"/>
    </row>
    <row r="7" spans="1:16" ht="21.95" customHeight="1">
      <c r="A7" s="105"/>
      <c r="B7" s="105"/>
      <c r="C7" s="105"/>
      <c r="D7" s="105"/>
      <c r="E7" s="105"/>
      <c r="F7" s="105" t="s">
        <v>84</v>
      </c>
      <c r="G7" s="111"/>
      <c r="H7" s="105"/>
      <c r="I7" s="111"/>
      <c r="J7" s="138" t="s">
        <v>62</v>
      </c>
      <c r="K7" s="138"/>
      <c r="L7" s="138"/>
      <c r="M7" s="113"/>
      <c r="N7" s="105"/>
    </row>
    <row r="8" spans="1:16" ht="21.95" customHeight="1">
      <c r="A8" s="105"/>
      <c r="B8" s="105"/>
      <c r="C8" s="105"/>
      <c r="D8" s="105"/>
      <c r="E8" s="105"/>
      <c r="F8" s="105" t="s">
        <v>83</v>
      </c>
      <c r="G8" s="111"/>
      <c r="H8" s="105"/>
      <c r="I8" s="111"/>
      <c r="J8" s="105" t="s">
        <v>100</v>
      </c>
      <c r="K8" s="105"/>
      <c r="L8" s="105"/>
      <c r="M8" s="113"/>
      <c r="N8" s="105" t="s">
        <v>61</v>
      </c>
    </row>
    <row r="9" spans="1:16" ht="21.95" customHeight="1">
      <c r="A9" s="105"/>
      <c r="B9" s="105"/>
      <c r="C9" s="105"/>
      <c r="D9" s="105"/>
      <c r="E9" s="105"/>
      <c r="F9" s="109" t="s">
        <v>59</v>
      </c>
      <c r="G9" s="114"/>
      <c r="H9" s="109" t="s">
        <v>82</v>
      </c>
      <c r="I9" s="114"/>
      <c r="J9" s="109" t="s">
        <v>101</v>
      </c>
      <c r="K9" s="115"/>
      <c r="L9" s="112" t="s">
        <v>58</v>
      </c>
      <c r="M9" s="113"/>
      <c r="N9" s="116" t="s">
        <v>143</v>
      </c>
    </row>
    <row r="10" spans="1:16" ht="21.95" customHeight="1">
      <c r="A10" s="117" t="s">
        <v>144</v>
      </c>
      <c r="B10" s="118"/>
      <c r="D10" s="105"/>
      <c r="F10" s="20">
        <v>300367</v>
      </c>
      <c r="G10" s="20"/>
      <c r="H10" s="20">
        <v>225541</v>
      </c>
      <c r="I10" s="20"/>
      <c r="J10" s="20">
        <v>28850</v>
      </c>
      <c r="K10" s="20"/>
      <c r="L10" s="20">
        <v>272649</v>
      </c>
      <c r="M10" s="20"/>
      <c r="N10" s="20">
        <f>SUM(F10:L10)</f>
        <v>827407</v>
      </c>
    </row>
    <row r="11" spans="1:16" ht="21.95" customHeight="1">
      <c r="A11" s="119" t="s">
        <v>94</v>
      </c>
      <c r="B11" s="118"/>
      <c r="D11" s="105"/>
      <c r="F11" s="20">
        <v>0</v>
      </c>
      <c r="G11" s="20"/>
      <c r="H11" s="20">
        <v>0</v>
      </c>
      <c r="I11" s="20"/>
      <c r="J11" s="20">
        <v>0</v>
      </c>
      <c r="K11" s="20"/>
      <c r="L11" s="20">
        <v>126837</v>
      </c>
      <c r="M11" s="20"/>
      <c r="N11" s="20">
        <f t="shared" ref="N11:N12" si="0">SUM(F11:L11)</f>
        <v>126837</v>
      </c>
    </row>
    <row r="12" spans="1:16" ht="21.95" customHeight="1">
      <c r="A12" s="110" t="s">
        <v>129</v>
      </c>
      <c r="B12" s="118"/>
      <c r="D12" s="105"/>
      <c r="F12" s="21">
        <v>0</v>
      </c>
      <c r="G12" s="20"/>
      <c r="H12" s="21">
        <v>0</v>
      </c>
      <c r="I12" s="20"/>
      <c r="J12" s="21">
        <v>0</v>
      </c>
      <c r="K12" s="20"/>
      <c r="L12" s="21">
        <v>0</v>
      </c>
      <c r="M12" s="20"/>
      <c r="N12" s="21">
        <f t="shared" si="0"/>
        <v>0</v>
      </c>
    </row>
    <row r="13" spans="1:16" ht="21.95" customHeight="1">
      <c r="A13" s="110" t="s">
        <v>85</v>
      </c>
      <c r="D13" s="105"/>
      <c r="F13" s="17">
        <f>SUM(F11:F12)</f>
        <v>0</v>
      </c>
      <c r="G13" s="20"/>
      <c r="H13" s="17">
        <f>SUM(H11:H12)</f>
        <v>0</v>
      </c>
      <c r="I13" s="20"/>
      <c r="J13" s="17">
        <f>SUM(J11:J12)</f>
        <v>0</v>
      </c>
      <c r="K13" s="20"/>
      <c r="L13" s="17">
        <f>SUM(L11:L12)</f>
        <v>126837</v>
      </c>
      <c r="M13" s="20"/>
      <c r="N13" s="17">
        <f>SUM(N11:N12)</f>
        <v>126837</v>
      </c>
    </row>
    <row r="14" spans="1:16" ht="21.95" customHeight="1">
      <c r="A14" s="110" t="s">
        <v>169</v>
      </c>
      <c r="D14" s="105"/>
      <c r="F14" s="16">
        <v>0</v>
      </c>
      <c r="G14" s="20"/>
      <c r="H14" s="16">
        <v>0</v>
      </c>
      <c r="I14" s="20"/>
      <c r="J14" s="16">
        <v>0</v>
      </c>
      <c r="K14" s="20"/>
      <c r="L14" s="21">
        <v>-120147</v>
      </c>
      <c r="M14" s="20"/>
      <c r="N14" s="21">
        <f t="shared" ref="N14" si="1">SUM(F14:L14)</f>
        <v>-120147</v>
      </c>
    </row>
    <row r="15" spans="1:16" ht="21.95" customHeight="1" thickBot="1">
      <c r="A15" s="120" t="s">
        <v>156</v>
      </c>
      <c r="B15" s="121"/>
      <c r="F15" s="22">
        <f>SUM(F10:F14)-F13</f>
        <v>300367</v>
      </c>
      <c r="G15" s="12"/>
      <c r="H15" s="22">
        <f>SUM(H10:H14)-H13</f>
        <v>225541</v>
      </c>
      <c r="I15" s="12"/>
      <c r="J15" s="22">
        <f>SUM(J10:J14)-J13</f>
        <v>28850</v>
      </c>
      <c r="K15" s="12"/>
      <c r="L15" s="22">
        <f>SUM(L10:L14)-L13</f>
        <v>279339</v>
      </c>
      <c r="M15" s="12"/>
      <c r="N15" s="22">
        <f>SUM(N10:N14)-N13</f>
        <v>834097</v>
      </c>
    </row>
    <row r="16" spans="1:16" ht="21.95" customHeight="1" thickTop="1">
      <c r="A16" s="122"/>
      <c r="F16" s="18"/>
      <c r="G16" s="19"/>
      <c r="H16" s="18"/>
      <c r="I16" s="19"/>
      <c r="J16" s="18"/>
      <c r="K16" s="19"/>
      <c r="L16" s="18"/>
      <c r="M16" s="19"/>
      <c r="N16" s="18"/>
    </row>
    <row r="17" spans="1:14" ht="21.95" customHeight="1">
      <c r="A17" s="117" t="s">
        <v>160</v>
      </c>
      <c r="B17" s="118"/>
      <c r="D17" s="105"/>
      <c r="F17" s="20">
        <v>300367</v>
      </c>
      <c r="G17" s="20"/>
      <c r="H17" s="20">
        <v>225541</v>
      </c>
      <c r="I17" s="20"/>
      <c r="J17" s="20">
        <v>33000</v>
      </c>
      <c r="K17" s="20"/>
      <c r="L17" s="20">
        <v>348352</v>
      </c>
      <c r="M17" s="20"/>
      <c r="N17" s="20">
        <f>F17+H17+J17+L17</f>
        <v>907260</v>
      </c>
    </row>
    <row r="18" spans="1:14" ht="21.95" customHeight="1">
      <c r="A18" s="119" t="s">
        <v>94</v>
      </c>
      <c r="B18" s="118"/>
      <c r="D18" s="105"/>
      <c r="F18" s="20">
        <v>0</v>
      </c>
      <c r="G18" s="20"/>
      <c r="H18" s="20">
        <v>0</v>
      </c>
      <c r="I18" s="20"/>
      <c r="J18" s="20">
        <v>0</v>
      </c>
      <c r="K18" s="20"/>
      <c r="L18" s="20">
        <f>'PL-E'!K80</f>
        <v>146655</v>
      </c>
      <c r="M18" s="20"/>
      <c r="N18" s="20">
        <f t="shared" ref="N18:N19" si="2">SUM(F18:L18)</f>
        <v>146655</v>
      </c>
    </row>
    <row r="19" spans="1:14" ht="21.95" customHeight="1">
      <c r="A19" s="110" t="s">
        <v>129</v>
      </c>
      <c r="B19" s="118"/>
      <c r="D19" s="105"/>
      <c r="F19" s="21">
        <v>0</v>
      </c>
      <c r="G19" s="20"/>
      <c r="H19" s="21">
        <v>0</v>
      </c>
      <c r="I19" s="20"/>
      <c r="J19" s="21">
        <v>0</v>
      </c>
      <c r="K19" s="20"/>
      <c r="L19" s="21">
        <v>0</v>
      </c>
      <c r="M19" s="20"/>
      <c r="N19" s="21">
        <f t="shared" si="2"/>
        <v>0</v>
      </c>
    </row>
    <row r="20" spans="1:14" ht="21.95" customHeight="1">
      <c r="A20" s="110" t="s">
        <v>85</v>
      </c>
      <c r="D20" s="105"/>
      <c r="F20" s="17">
        <f>SUM(F18:F19)</f>
        <v>0</v>
      </c>
      <c r="G20" s="20"/>
      <c r="H20" s="17">
        <f>SUM(H18:H19)</f>
        <v>0</v>
      </c>
      <c r="I20" s="20"/>
      <c r="J20" s="17">
        <f>SUM(J18:J19)</f>
        <v>0</v>
      </c>
      <c r="K20" s="20"/>
      <c r="L20" s="17">
        <f>SUM(L18:L19)</f>
        <v>146655</v>
      </c>
      <c r="M20" s="20"/>
      <c r="N20" s="17">
        <f>SUM(N18:N19)</f>
        <v>146655</v>
      </c>
    </row>
    <row r="21" spans="1:14" ht="21.95" customHeight="1">
      <c r="A21" s="110" t="s">
        <v>169</v>
      </c>
      <c r="D21" s="105"/>
      <c r="F21" s="16">
        <v>0</v>
      </c>
      <c r="G21" s="20"/>
      <c r="H21" s="16">
        <v>0</v>
      </c>
      <c r="I21" s="20"/>
      <c r="J21" s="16">
        <v>0</v>
      </c>
      <c r="K21" s="20"/>
      <c r="L21" s="21">
        <v>-180221</v>
      </c>
      <c r="M21" s="20"/>
      <c r="N21" s="21">
        <v>-180221</v>
      </c>
    </row>
    <row r="22" spans="1:14" ht="21.95" customHeight="1" thickBot="1">
      <c r="A22" s="120" t="s">
        <v>161</v>
      </c>
      <c r="B22" s="121"/>
      <c r="F22" s="22">
        <f>SUM(F17:F21)-F20</f>
        <v>300367</v>
      </c>
      <c r="G22" s="12"/>
      <c r="H22" s="22">
        <f>SUM(H17:H21)-H20</f>
        <v>225541</v>
      </c>
      <c r="I22" s="12"/>
      <c r="J22" s="22">
        <f>SUM(J17:J21)-J20</f>
        <v>33000</v>
      </c>
      <c r="K22" s="12"/>
      <c r="L22" s="22">
        <f>SUM(L17:L21)-L20</f>
        <v>314786</v>
      </c>
      <c r="M22" s="12"/>
      <c r="N22" s="22">
        <f>SUM(N17:N21)-N20</f>
        <v>873694</v>
      </c>
    </row>
    <row r="23" spans="1:14" ht="21.95" customHeight="1" thickTop="1">
      <c r="A23" s="122"/>
      <c r="F23" s="20"/>
      <c r="G23" s="12"/>
      <c r="H23" s="20"/>
      <c r="I23" s="12"/>
      <c r="J23" s="20"/>
      <c r="K23" s="12"/>
      <c r="L23" s="20"/>
      <c r="M23" s="12"/>
      <c r="N23" s="20"/>
    </row>
    <row r="24" spans="1:14" ht="21.95" customHeight="1">
      <c r="A24" s="64" t="s">
        <v>1</v>
      </c>
      <c r="N24" s="105"/>
    </row>
    <row r="83" spans="1:1" ht="21.95" customHeight="1">
      <c r="A83" s="100" t="s">
        <v>162</v>
      </c>
    </row>
  </sheetData>
  <mergeCells count="2">
    <mergeCell ref="F6:N6"/>
    <mergeCell ref="J7:L7"/>
  </mergeCells>
  <printOptions horizontalCentered="1"/>
  <pageMargins left="0.39370078740157499" right="0.196850393700787" top="0.78740157480314998" bottom="0.196850393700787" header="0.196850393700787" footer="0.196850393700787"/>
  <pageSetup paperSize="9" scale="90" firstPageNumber="8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1C047-2BAF-4235-8F4D-5BA7E68A2707}">
  <dimension ref="A1:P74"/>
  <sheetViews>
    <sheetView showGridLines="0" view="pageBreakPreview" topLeftCell="A52" zoomScale="115" zoomScaleNormal="110" zoomScaleSheetLayoutView="115" workbookViewId="0">
      <selection activeCell="G61" sqref="G61"/>
    </sheetView>
  </sheetViews>
  <sheetFormatPr defaultColWidth="9.140625" defaultRowHeight="19.5" customHeight="1"/>
  <cols>
    <col min="1" max="1" width="30.7109375" style="29" customWidth="1"/>
    <col min="2" max="3" width="1.7109375" style="29" customWidth="1"/>
    <col min="4" max="4" width="13.28515625" style="29" customWidth="1"/>
    <col min="5" max="5" width="6" style="31" customWidth="1"/>
    <col min="6" max="6" width="1.140625" style="29" customWidth="1"/>
    <col min="7" max="7" width="13.5703125" style="64" customWidth="1"/>
    <col min="8" max="8" width="1.140625" style="29" customWidth="1"/>
    <col min="9" max="9" width="13.5703125" style="64" customWidth="1"/>
    <col min="10" max="10" width="1.140625" style="29" customWidth="1"/>
    <col min="11" max="11" width="13.5703125" style="64" customWidth="1"/>
    <col min="12" max="12" width="1.140625" style="29" customWidth="1"/>
    <col min="13" max="13" width="13.5703125" style="64" customWidth="1"/>
    <col min="14" max="14" width="0.7109375" style="29" customWidth="1"/>
    <col min="15" max="15" width="1.140625" style="29" customWidth="1"/>
    <col min="16" max="16384" width="9.140625" style="29"/>
  </cols>
  <sheetData>
    <row r="1" spans="1:14" ht="19.5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80" t="s">
        <v>41</v>
      </c>
      <c r="N1" s="28"/>
    </row>
    <row r="2" spans="1:14" s="38" customFormat="1" ht="19.5" customHeight="1">
      <c r="A2" s="81" t="s">
        <v>122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4" s="79" customFormat="1" ht="19.5" customHeight="1">
      <c r="A3" s="27" t="s">
        <v>46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</row>
    <row r="4" spans="1:14" ht="19.5" customHeight="1">
      <c r="A4" s="27" t="s">
        <v>159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ht="19.5" customHeight="1">
      <c r="A5" s="83"/>
      <c r="B5" s="83"/>
      <c r="C5" s="83"/>
      <c r="D5" s="83"/>
      <c r="E5" s="69"/>
      <c r="F5" s="83"/>
      <c r="G5" s="23"/>
      <c r="H5" s="83"/>
      <c r="I5" s="83"/>
      <c r="J5" s="84"/>
      <c r="K5" s="83"/>
      <c r="L5" s="85"/>
      <c r="M5" s="34" t="s">
        <v>18</v>
      </c>
    </row>
    <row r="6" spans="1:14" s="28" customFormat="1" ht="19.5" customHeight="1">
      <c r="E6" s="35"/>
      <c r="F6" s="35"/>
      <c r="G6" s="36"/>
      <c r="H6" s="36" t="s">
        <v>17</v>
      </c>
      <c r="I6" s="36"/>
      <c r="J6" s="86"/>
      <c r="K6" s="36"/>
      <c r="L6" s="36" t="s">
        <v>16</v>
      </c>
      <c r="M6" s="36"/>
    </row>
    <row r="7" spans="1:14" s="42" customFormat="1" ht="19.5" customHeight="1">
      <c r="E7" s="43"/>
      <c r="F7" s="43"/>
      <c r="G7" s="87">
        <v>2024</v>
      </c>
      <c r="I7" s="87">
        <v>2023</v>
      </c>
      <c r="K7" s="87">
        <v>2024</v>
      </c>
      <c r="M7" s="87">
        <v>2023</v>
      </c>
    </row>
    <row r="8" spans="1:14" s="79" customFormat="1" ht="19.5" customHeight="1">
      <c r="A8" s="27" t="s">
        <v>45</v>
      </c>
      <c r="B8" s="27"/>
      <c r="C8" s="27"/>
      <c r="D8" s="27"/>
      <c r="E8" s="78"/>
      <c r="F8" s="78"/>
      <c r="G8" s="63"/>
      <c r="H8" s="29"/>
      <c r="N8" s="64"/>
    </row>
    <row r="9" spans="1:14" s="79" customFormat="1" ht="19.5" customHeight="1">
      <c r="A9" s="42" t="s">
        <v>102</v>
      </c>
      <c r="B9" s="42"/>
      <c r="C9" s="42"/>
      <c r="D9" s="42"/>
      <c r="E9" s="78"/>
      <c r="F9" s="78"/>
      <c r="G9" s="46">
        <f>'PL-E'!G70</f>
        <v>186153</v>
      </c>
      <c r="H9" s="46"/>
      <c r="I9" s="46">
        <f>'PL-E'!I70</f>
        <v>161669</v>
      </c>
      <c r="J9" s="5"/>
      <c r="K9" s="46">
        <f>'PL-E'!K70</f>
        <v>183427</v>
      </c>
      <c r="L9" s="5"/>
      <c r="M9" s="46">
        <f>'PL-E'!M70</f>
        <v>159337</v>
      </c>
      <c r="N9" s="64"/>
    </row>
    <row r="10" spans="1:14" s="79" customFormat="1" ht="19.5" customHeight="1">
      <c r="A10" s="42" t="s">
        <v>103</v>
      </c>
      <c r="B10" s="42"/>
      <c r="C10" s="42"/>
      <c r="D10" s="42"/>
      <c r="E10" s="78"/>
      <c r="F10" s="78"/>
      <c r="G10" s="46"/>
      <c r="H10" s="46"/>
      <c r="I10" s="46"/>
      <c r="J10" s="46"/>
      <c r="K10" s="46"/>
      <c r="L10" s="88"/>
      <c r="M10" s="46"/>
      <c r="N10" s="64"/>
    </row>
    <row r="11" spans="1:14" s="79" customFormat="1" ht="19.5" customHeight="1">
      <c r="A11" s="42" t="s">
        <v>104</v>
      </c>
      <c r="B11" s="42"/>
      <c r="C11" s="42"/>
      <c r="D11" s="42"/>
      <c r="E11" s="78"/>
      <c r="F11" s="78"/>
      <c r="G11" s="46"/>
      <c r="H11" s="46"/>
      <c r="I11" s="46"/>
      <c r="J11" s="46"/>
      <c r="K11" s="46"/>
      <c r="L11" s="88"/>
      <c r="M11" s="46"/>
      <c r="N11" s="64"/>
    </row>
    <row r="12" spans="1:14" s="79" customFormat="1" ht="19.5" customHeight="1">
      <c r="A12" s="47" t="s">
        <v>105</v>
      </c>
      <c r="B12" s="89"/>
      <c r="C12" s="48"/>
      <c r="D12" s="48"/>
      <c r="E12" s="78"/>
      <c r="F12" s="78"/>
      <c r="G12" s="11">
        <v>14921</v>
      </c>
      <c r="H12" s="11"/>
      <c r="I12" s="11">
        <v>15244</v>
      </c>
      <c r="J12" s="11"/>
      <c r="K12" s="11">
        <v>2802</v>
      </c>
      <c r="L12" s="56"/>
      <c r="M12" s="11">
        <v>3119</v>
      </c>
      <c r="N12" s="64"/>
    </row>
    <row r="13" spans="1:14" s="79" customFormat="1" ht="19.5" customHeight="1">
      <c r="A13" s="47" t="s">
        <v>176</v>
      </c>
      <c r="B13" s="89"/>
      <c r="C13" s="48"/>
      <c r="D13" s="48"/>
      <c r="E13" s="78"/>
      <c r="F13" s="78"/>
      <c r="G13" s="11">
        <v>-1349</v>
      </c>
      <c r="H13" s="11"/>
      <c r="I13" s="11">
        <v>0</v>
      </c>
      <c r="J13" s="11"/>
      <c r="K13" s="11">
        <v>-1349</v>
      </c>
      <c r="L13" s="56"/>
      <c r="M13" s="11">
        <v>0</v>
      </c>
      <c r="N13" s="64"/>
    </row>
    <row r="14" spans="1:14" s="79" customFormat="1" ht="19.5" customHeight="1">
      <c r="A14" s="90" t="s">
        <v>157</v>
      </c>
      <c r="B14" s="89"/>
      <c r="C14" s="48"/>
      <c r="D14" s="48"/>
      <c r="E14" s="78"/>
      <c r="F14" s="78"/>
      <c r="G14" s="11">
        <v>0</v>
      </c>
      <c r="H14" s="11"/>
      <c r="I14" s="11">
        <v>-31</v>
      </c>
      <c r="J14" s="11"/>
      <c r="K14" s="11">
        <v>0</v>
      </c>
      <c r="L14" s="56"/>
      <c r="M14" s="11">
        <v>-31</v>
      </c>
      <c r="N14" s="64"/>
    </row>
    <row r="15" spans="1:14" s="79" customFormat="1" ht="19.5" customHeight="1">
      <c r="A15" s="90" t="s">
        <v>155</v>
      </c>
      <c r="B15" s="89"/>
      <c r="C15" s="48"/>
      <c r="D15" s="48"/>
      <c r="E15" s="78"/>
      <c r="F15" s="78"/>
      <c r="G15" s="11">
        <v>1350</v>
      </c>
      <c r="H15" s="11"/>
      <c r="I15" s="11">
        <v>1228</v>
      </c>
      <c r="J15" s="11"/>
      <c r="K15" s="11">
        <v>895</v>
      </c>
      <c r="L15" s="56"/>
      <c r="M15" s="11">
        <v>850</v>
      </c>
      <c r="N15" s="64"/>
    </row>
    <row r="16" spans="1:14" s="79" customFormat="1" ht="19.5" customHeight="1">
      <c r="A16" s="47" t="s">
        <v>172</v>
      </c>
      <c r="B16" s="89"/>
      <c r="C16" s="48"/>
      <c r="D16" s="48"/>
      <c r="E16" s="78"/>
      <c r="F16" s="78"/>
      <c r="G16" s="12">
        <v>-11567</v>
      </c>
      <c r="H16" s="12"/>
      <c r="I16" s="12">
        <v>1631</v>
      </c>
      <c r="J16" s="12"/>
      <c r="K16" s="12">
        <v>-11567</v>
      </c>
      <c r="L16" s="56"/>
      <c r="M16" s="12">
        <v>1631</v>
      </c>
      <c r="N16" s="64"/>
    </row>
    <row r="17" spans="1:14" s="79" customFormat="1" ht="19.5" customHeight="1">
      <c r="A17" s="47" t="s">
        <v>173</v>
      </c>
      <c r="B17" s="91"/>
      <c r="C17" s="48"/>
      <c r="D17" s="48"/>
      <c r="E17" s="78"/>
      <c r="F17" s="78"/>
      <c r="G17" s="12">
        <v>32143</v>
      </c>
      <c r="H17" s="12"/>
      <c r="I17" s="12">
        <v>-16227</v>
      </c>
      <c r="J17" s="12"/>
      <c r="K17" s="12">
        <v>32143</v>
      </c>
      <c r="L17" s="56"/>
      <c r="M17" s="12">
        <v>-16227</v>
      </c>
      <c r="N17" s="64"/>
    </row>
    <row r="18" spans="1:14" s="79" customFormat="1" ht="19.5" customHeight="1">
      <c r="A18" s="47" t="s">
        <v>106</v>
      </c>
      <c r="B18" s="91"/>
      <c r="C18" s="48"/>
      <c r="D18" s="48"/>
      <c r="E18" s="78"/>
      <c r="F18" s="78"/>
      <c r="G18" s="12">
        <v>-4259</v>
      </c>
      <c r="H18" s="12"/>
      <c r="I18" s="12">
        <v>-965</v>
      </c>
      <c r="J18" s="12"/>
      <c r="K18" s="12">
        <v>-4145</v>
      </c>
      <c r="L18" s="56"/>
      <c r="M18" s="12">
        <v>-878</v>
      </c>
      <c r="N18" s="64"/>
    </row>
    <row r="19" spans="1:14" s="79" customFormat="1" ht="19.5" customHeight="1">
      <c r="A19" s="47" t="s">
        <v>107</v>
      </c>
      <c r="B19" s="91"/>
      <c r="C19" s="48"/>
      <c r="D19" s="48"/>
      <c r="E19" s="78"/>
      <c r="F19" s="78"/>
      <c r="G19" s="13">
        <v>8425</v>
      </c>
      <c r="H19" s="11"/>
      <c r="I19" s="13">
        <v>8718</v>
      </c>
      <c r="J19" s="11"/>
      <c r="K19" s="13">
        <v>3453</v>
      </c>
      <c r="L19" s="57"/>
      <c r="M19" s="13">
        <v>3842</v>
      </c>
      <c r="N19" s="64"/>
    </row>
    <row r="20" spans="1:14" s="79" customFormat="1" ht="19.5" customHeight="1">
      <c r="A20" s="42" t="s">
        <v>44</v>
      </c>
      <c r="B20" s="48"/>
      <c r="C20" s="48"/>
      <c r="D20" s="48"/>
      <c r="E20" s="78"/>
      <c r="F20" s="78"/>
      <c r="G20" s="46"/>
      <c r="H20" s="46"/>
      <c r="I20" s="46"/>
      <c r="J20" s="46"/>
      <c r="K20" s="46"/>
      <c r="L20" s="46"/>
      <c r="M20" s="46"/>
      <c r="N20" s="64"/>
    </row>
    <row r="21" spans="1:14" s="79" customFormat="1" ht="19.5" customHeight="1">
      <c r="A21" s="48" t="s">
        <v>43</v>
      </c>
      <c r="B21" s="48"/>
      <c r="C21" s="48"/>
      <c r="D21" s="48"/>
      <c r="E21" s="78"/>
      <c r="F21" s="78"/>
      <c r="G21" s="46">
        <f>SUM(G9:G19)</f>
        <v>225817</v>
      </c>
      <c r="H21" s="46"/>
      <c r="I21" s="46">
        <f>SUM(I9:I19)</f>
        <v>171267</v>
      </c>
      <c r="J21" s="46"/>
      <c r="K21" s="46">
        <f>SUM(K9:K19)</f>
        <v>205659</v>
      </c>
      <c r="L21" s="46"/>
      <c r="M21" s="46">
        <f>SUM(M9:M19)</f>
        <v>151643</v>
      </c>
      <c r="N21" s="64"/>
    </row>
    <row r="22" spans="1:14" s="79" customFormat="1" ht="19.5" customHeight="1">
      <c r="A22" s="48" t="s">
        <v>108</v>
      </c>
      <c r="B22" s="48"/>
      <c r="C22" s="48"/>
      <c r="D22" s="48"/>
      <c r="E22" s="78"/>
      <c r="F22" s="78"/>
      <c r="G22" s="46"/>
      <c r="H22" s="46"/>
      <c r="I22" s="46"/>
      <c r="J22" s="46"/>
      <c r="K22" s="46"/>
      <c r="L22" s="46"/>
      <c r="M22" s="46"/>
      <c r="N22" s="64"/>
    </row>
    <row r="23" spans="1:14" s="79" customFormat="1" ht="19.5" customHeight="1">
      <c r="A23" s="47" t="s">
        <v>78</v>
      </c>
      <c r="B23" s="48"/>
      <c r="C23" s="48"/>
      <c r="D23" s="48"/>
      <c r="E23" s="78"/>
      <c r="F23" s="78"/>
      <c r="G23" s="12">
        <v>58872</v>
      </c>
      <c r="H23" s="12"/>
      <c r="I23" s="12">
        <v>-237270</v>
      </c>
      <c r="J23" s="12"/>
      <c r="K23" s="12">
        <v>65177</v>
      </c>
      <c r="L23" s="57"/>
      <c r="M23" s="12">
        <v>-231107</v>
      </c>
      <c r="N23" s="64"/>
    </row>
    <row r="24" spans="1:14" s="79" customFormat="1" ht="19.5" customHeight="1">
      <c r="A24" s="47" t="s">
        <v>177</v>
      </c>
      <c r="B24" s="48"/>
      <c r="C24" s="48"/>
      <c r="D24" s="48"/>
      <c r="E24" s="98"/>
      <c r="F24" s="78"/>
      <c r="G24" s="12">
        <v>-100300</v>
      </c>
      <c r="H24" s="12"/>
      <c r="I24" s="12">
        <v>0</v>
      </c>
      <c r="J24" s="12"/>
      <c r="K24" s="12">
        <v>-100300</v>
      </c>
      <c r="L24" s="57"/>
      <c r="M24" s="12">
        <v>0</v>
      </c>
      <c r="N24" s="64"/>
    </row>
    <row r="25" spans="1:14" s="79" customFormat="1" ht="19.5" customHeight="1">
      <c r="A25" s="47" t="s">
        <v>42</v>
      </c>
      <c r="B25" s="48"/>
      <c r="C25" s="48"/>
      <c r="D25" s="48"/>
      <c r="E25" s="78"/>
      <c r="F25" s="78"/>
      <c r="G25" s="12">
        <v>-275392</v>
      </c>
      <c r="H25" s="12"/>
      <c r="I25" s="12">
        <v>57835</v>
      </c>
      <c r="J25" s="12"/>
      <c r="K25" s="12">
        <v>-275268</v>
      </c>
      <c r="L25" s="56"/>
      <c r="M25" s="12">
        <v>57704</v>
      </c>
      <c r="N25" s="64"/>
    </row>
    <row r="26" spans="1:14" s="79" customFormat="1" ht="19.5" customHeight="1">
      <c r="A26" s="47" t="s">
        <v>131</v>
      </c>
      <c r="B26" s="48"/>
      <c r="C26" s="48"/>
      <c r="D26" s="48"/>
      <c r="E26" s="78"/>
      <c r="F26" s="78"/>
      <c r="G26" s="12">
        <v>-5098</v>
      </c>
      <c r="H26" s="12"/>
      <c r="I26" s="12">
        <v>71451</v>
      </c>
      <c r="J26" s="12"/>
      <c r="K26" s="12">
        <v>-5355</v>
      </c>
      <c r="L26" s="56"/>
      <c r="M26" s="12">
        <v>71284</v>
      </c>
      <c r="N26" s="64"/>
    </row>
    <row r="27" spans="1:14" s="79" customFormat="1" ht="19.5" customHeight="1">
      <c r="A27" s="42" t="s">
        <v>109</v>
      </c>
      <c r="B27" s="48"/>
      <c r="C27" s="48"/>
      <c r="D27" s="48"/>
      <c r="E27" s="78"/>
      <c r="F27" s="78"/>
      <c r="G27" s="57"/>
      <c r="H27" s="57"/>
      <c r="I27" s="57"/>
      <c r="J27" s="57"/>
      <c r="K27" s="57"/>
      <c r="L27" s="57"/>
      <c r="M27" s="57"/>
      <c r="N27" s="64"/>
    </row>
    <row r="28" spans="1:14" s="79" customFormat="1" ht="19.5" customHeight="1">
      <c r="A28" s="47" t="s">
        <v>79</v>
      </c>
      <c r="B28" s="92"/>
      <c r="C28" s="48"/>
      <c r="D28" s="48"/>
      <c r="E28" s="78"/>
      <c r="F28" s="78"/>
      <c r="G28" s="12">
        <v>96863</v>
      </c>
      <c r="H28" s="12"/>
      <c r="I28" s="12">
        <v>366510</v>
      </c>
      <c r="J28" s="12"/>
      <c r="K28" s="12">
        <v>102761</v>
      </c>
      <c r="L28" s="56"/>
      <c r="M28" s="12">
        <v>363670</v>
      </c>
      <c r="N28" s="64"/>
    </row>
    <row r="29" spans="1:14" s="79" customFormat="1" ht="19.5" customHeight="1">
      <c r="A29" s="48" t="s">
        <v>77</v>
      </c>
      <c r="B29" s="92"/>
      <c r="C29" s="48"/>
      <c r="D29" s="48"/>
      <c r="E29" s="78"/>
      <c r="F29" s="78"/>
      <c r="G29" s="21">
        <v>32</v>
      </c>
      <c r="H29" s="12"/>
      <c r="I29" s="21">
        <v>-51</v>
      </c>
      <c r="J29" s="12"/>
      <c r="K29" s="21">
        <v>32</v>
      </c>
      <c r="L29" s="56"/>
      <c r="M29" s="21">
        <v>-51</v>
      </c>
      <c r="N29" s="64"/>
    </row>
    <row r="30" spans="1:14" s="79" customFormat="1" ht="19.5" customHeight="1">
      <c r="A30" s="48" t="s">
        <v>178</v>
      </c>
      <c r="B30" s="92"/>
      <c r="C30" s="48"/>
      <c r="D30" s="48"/>
      <c r="E30" s="78"/>
      <c r="F30" s="78"/>
      <c r="G30" s="12">
        <f>SUM(G20:G29)</f>
        <v>794</v>
      </c>
      <c r="H30" s="12"/>
      <c r="I30" s="12">
        <f>SUM(I20:I29)</f>
        <v>429742</v>
      </c>
      <c r="J30" s="12"/>
      <c r="K30" s="12">
        <f>SUM(K20:K29)</f>
        <v>-7294</v>
      </c>
      <c r="L30" s="56"/>
      <c r="M30" s="12">
        <f>SUM(M20:M29)</f>
        <v>413143</v>
      </c>
      <c r="N30" s="64"/>
    </row>
    <row r="31" spans="1:14" s="79" customFormat="1" ht="19.5" customHeight="1">
      <c r="A31" s="47" t="s">
        <v>114</v>
      </c>
      <c r="B31" s="47"/>
      <c r="C31" s="48"/>
      <c r="D31" s="48"/>
      <c r="E31" s="78"/>
      <c r="F31" s="78"/>
      <c r="G31" s="12">
        <v>-39966</v>
      </c>
      <c r="H31" s="12"/>
      <c r="I31" s="12">
        <v>-41530</v>
      </c>
      <c r="J31" s="12"/>
      <c r="K31" s="12">
        <v>-39456</v>
      </c>
      <c r="L31" s="15"/>
      <c r="M31" s="12">
        <v>-41024</v>
      </c>
      <c r="N31" s="64"/>
    </row>
    <row r="32" spans="1:14" s="79" customFormat="1" ht="19.5" customHeight="1">
      <c r="A32" s="93" t="s">
        <v>170</v>
      </c>
      <c r="B32" s="42"/>
      <c r="C32" s="42"/>
      <c r="D32" s="42"/>
      <c r="E32" s="78"/>
      <c r="F32" s="78"/>
      <c r="G32" s="68">
        <f>G30+G31</f>
        <v>-39172</v>
      </c>
      <c r="H32" s="46"/>
      <c r="I32" s="68">
        <f>I30+I31</f>
        <v>388212</v>
      </c>
      <c r="J32" s="46"/>
      <c r="K32" s="68">
        <f>K30+K31</f>
        <v>-46750</v>
      </c>
      <c r="L32" s="88"/>
      <c r="M32" s="68">
        <f>M30+M31</f>
        <v>372119</v>
      </c>
      <c r="N32" s="64"/>
    </row>
    <row r="33" spans="1:14" s="79" customFormat="1" ht="19.5" customHeight="1">
      <c r="A33" s="48"/>
      <c r="B33" s="42"/>
      <c r="C33" s="42"/>
      <c r="D33" s="42"/>
      <c r="E33" s="78"/>
      <c r="F33" s="78"/>
      <c r="G33" s="64"/>
      <c r="H33" s="64"/>
      <c r="I33" s="64"/>
      <c r="J33" s="64"/>
      <c r="K33" s="64"/>
      <c r="L33" s="37"/>
      <c r="M33" s="64"/>
      <c r="N33" s="64"/>
    </row>
    <row r="34" spans="1:14" s="79" customFormat="1" ht="19.5" customHeight="1">
      <c r="A34" s="64" t="s">
        <v>1</v>
      </c>
      <c r="B34" s="64"/>
      <c r="C34" s="64"/>
      <c r="D34" s="64"/>
      <c r="E34" s="78"/>
      <c r="F34" s="78"/>
      <c r="G34" s="64"/>
      <c r="H34" s="64"/>
      <c r="I34" s="64"/>
      <c r="J34" s="64"/>
      <c r="K34" s="64"/>
      <c r="L34" s="37"/>
      <c r="M34" s="94"/>
      <c r="N34" s="64"/>
    </row>
    <row r="35" spans="1:14" ht="19.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80" t="s">
        <v>41</v>
      </c>
      <c r="N35" s="28"/>
    </row>
    <row r="36" spans="1:14" s="38" customFormat="1" ht="19.5" customHeight="1">
      <c r="A36" s="81" t="s">
        <v>122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</row>
    <row r="37" spans="1:14" s="79" customFormat="1" ht="19.5" customHeight="1">
      <c r="A37" s="27" t="s">
        <v>40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</row>
    <row r="38" spans="1:14" ht="19.5" customHeight="1">
      <c r="A38" s="27" t="s">
        <v>159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</row>
    <row r="39" spans="1:14" ht="19.5" customHeight="1">
      <c r="A39" s="83"/>
      <c r="B39" s="83"/>
      <c r="C39" s="83"/>
      <c r="D39" s="83"/>
      <c r="E39" s="69"/>
      <c r="F39" s="83"/>
      <c r="G39" s="23"/>
      <c r="H39" s="83"/>
      <c r="I39" s="83"/>
      <c r="J39" s="84"/>
      <c r="K39" s="83"/>
      <c r="L39" s="85"/>
      <c r="M39" s="34" t="s">
        <v>18</v>
      </c>
    </row>
    <row r="40" spans="1:14" s="28" customFormat="1" ht="19.5" customHeight="1">
      <c r="E40" s="35"/>
      <c r="F40" s="35"/>
      <c r="G40" s="36"/>
      <c r="H40" s="36" t="s">
        <v>17</v>
      </c>
      <c r="I40" s="36"/>
      <c r="J40" s="86"/>
      <c r="K40" s="36"/>
      <c r="L40" s="36" t="s">
        <v>16</v>
      </c>
      <c r="M40" s="36"/>
    </row>
    <row r="41" spans="1:14" s="42" customFormat="1" ht="19.5" customHeight="1">
      <c r="E41" s="43"/>
      <c r="F41" s="43"/>
      <c r="G41" s="87">
        <v>2024</v>
      </c>
      <c r="I41" s="87">
        <v>2023</v>
      </c>
      <c r="K41" s="87">
        <v>2024</v>
      </c>
      <c r="M41" s="87">
        <v>2023</v>
      </c>
    </row>
    <row r="42" spans="1:14" s="79" customFormat="1" ht="19.5" customHeight="1">
      <c r="A42" s="27" t="s">
        <v>39</v>
      </c>
      <c r="B42" s="27"/>
      <c r="C42" s="27"/>
      <c r="D42" s="27"/>
      <c r="E42" s="78"/>
      <c r="F42" s="78"/>
      <c r="G42" s="46"/>
      <c r="H42" s="46"/>
      <c r="I42" s="3"/>
      <c r="J42" s="95"/>
      <c r="K42" s="3"/>
      <c r="L42" s="40"/>
      <c r="M42" s="3"/>
      <c r="N42" s="64"/>
    </row>
    <row r="43" spans="1:14" s="79" customFormat="1" ht="19.5" customHeight="1">
      <c r="A43" s="47" t="s">
        <v>115</v>
      </c>
      <c r="B43" s="92"/>
      <c r="C43" s="96"/>
      <c r="D43" s="27"/>
      <c r="E43" s="78"/>
      <c r="F43" s="78"/>
      <c r="G43" s="11">
        <v>3431</v>
      </c>
      <c r="H43" s="11"/>
      <c r="I43" s="11">
        <v>845</v>
      </c>
      <c r="J43" s="11"/>
      <c r="K43" s="11">
        <v>3317</v>
      </c>
      <c r="L43" s="57"/>
      <c r="M43" s="11">
        <v>757</v>
      </c>
      <c r="N43" s="64"/>
    </row>
    <row r="44" spans="1:14" s="79" customFormat="1" ht="19.5" customHeight="1">
      <c r="A44" s="47" t="s">
        <v>174</v>
      </c>
      <c r="B44" s="92"/>
      <c r="C44" s="96"/>
      <c r="D44" s="27"/>
      <c r="E44" s="78"/>
      <c r="F44" s="78"/>
      <c r="G44" s="11">
        <v>18617</v>
      </c>
      <c r="H44" s="11"/>
      <c r="I44" s="11">
        <v>764</v>
      </c>
      <c r="J44" s="11"/>
      <c r="K44" s="14">
        <v>18617</v>
      </c>
      <c r="L44" s="56"/>
      <c r="M44" s="14">
        <v>764</v>
      </c>
      <c r="N44" s="64"/>
    </row>
    <row r="45" spans="1:14" s="79" customFormat="1" ht="19.5" customHeight="1">
      <c r="A45" s="47" t="s">
        <v>175</v>
      </c>
      <c r="B45" s="97"/>
      <c r="C45" s="92"/>
      <c r="D45" s="27"/>
      <c r="E45" s="78"/>
      <c r="F45" s="78"/>
      <c r="G45" s="14">
        <v>-32907</v>
      </c>
      <c r="H45" s="14"/>
      <c r="I45" s="14">
        <v>3320</v>
      </c>
      <c r="J45" s="14"/>
      <c r="K45" s="14">
        <v>-32907</v>
      </c>
      <c r="L45" s="56"/>
      <c r="M45" s="14">
        <v>3320</v>
      </c>
      <c r="N45" s="64"/>
    </row>
    <row r="46" spans="1:14" s="79" customFormat="1" ht="19.5" customHeight="1">
      <c r="A46" s="47" t="s">
        <v>142</v>
      </c>
      <c r="B46" s="97"/>
      <c r="C46" s="92"/>
      <c r="D46" s="48"/>
      <c r="E46" s="78"/>
      <c r="F46" s="78"/>
      <c r="G46" s="14">
        <v>-8851</v>
      </c>
      <c r="H46" s="14"/>
      <c r="I46" s="14">
        <v>-405</v>
      </c>
      <c r="J46" s="14"/>
      <c r="K46" s="14">
        <v>-548</v>
      </c>
      <c r="L46" s="57"/>
      <c r="M46" s="12">
        <v>-265</v>
      </c>
      <c r="N46" s="64"/>
    </row>
    <row r="47" spans="1:14" s="79" customFormat="1" ht="19.5" customHeight="1">
      <c r="A47" s="97" t="s">
        <v>140</v>
      </c>
      <c r="B47" s="97"/>
      <c r="C47" s="92"/>
      <c r="D47" s="48"/>
      <c r="E47" s="78"/>
      <c r="F47" s="78"/>
      <c r="G47" s="14">
        <v>0</v>
      </c>
      <c r="H47" s="14"/>
      <c r="I47" s="14">
        <v>79</v>
      </c>
      <c r="J47" s="14"/>
      <c r="K47" s="14">
        <v>0</v>
      </c>
      <c r="L47" s="57"/>
      <c r="M47" s="12">
        <v>79</v>
      </c>
      <c r="N47" s="64"/>
    </row>
    <row r="48" spans="1:14" s="79" customFormat="1" ht="19.5" customHeight="1">
      <c r="A48" s="93" t="s">
        <v>110</v>
      </c>
      <c r="B48" s="42"/>
      <c r="C48" s="42"/>
      <c r="D48" s="42"/>
      <c r="E48" s="78"/>
      <c r="F48" s="78"/>
      <c r="G48" s="55">
        <f>SUM(G43:G47)</f>
        <v>-19710</v>
      </c>
      <c r="H48" s="56"/>
      <c r="I48" s="55">
        <f>SUM(I43:I47)</f>
        <v>4603</v>
      </c>
      <c r="J48" s="56"/>
      <c r="K48" s="55">
        <f>SUM(K43:K47)</f>
        <v>-11521</v>
      </c>
      <c r="L48" s="56"/>
      <c r="M48" s="55">
        <f>SUM(M43:M47)</f>
        <v>4655</v>
      </c>
      <c r="N48" s="64"/>
    </row>
    <row r="49" spans="1:16" s="79" customFormat="1" ht="19.5" customHeight="1">
      <c r="A49" s="27" t="s">
        <v>38</v>
      </c>
      <c r="B49" s="27"/>
      <c r="C49" s="27"/>
      <c r="D49" s="27"/>
      <c r="E49" s="78"/>
      <c r="F49" s="78"/>
      <c r="G49" s="64"/>
      <c r="H49" s="64"/>
      <c r="I49" s="64"/>
      <c r="J49" s="64"/>
      <c r="K49" s="64"/>
      <c r="L49" s="64"/>
      <c r="M49" s="64"/>
      <c r="N49" s="64"/>
    </row>
    <row r="50" spans="1:16" s="79" customFormat="1" ht="19.5" customHeight="1">
      <c r="A50" s="47" t="s">
        <v>116</v>
      </c>
      <c r="B50" s="97"/>
      <c r="C50" s="97"/>
      <c r="D50" s="48"/>
      <c r="E50" s="78"/>
      <c r="F50" s="78"/>
      <c r="G50" s="12">
        <v>-8461</v>
      </c>
      <c r="H50" s="12"/>
      <c r="I50" s="12">
        <v>-8904</v>
      </c>
      <c r="J50" s="12"/>
      <c r="K50" s="12">
        <v>-3454</v>
      </c>
      <c r="L50" s="12"/>
      <c r="M50" s="12">
        <v>-3982</v>
      </c>
      <c r="N50" s="56"/>
      <c r="O50" s="12">
        <v>-4681</v>
      </c>
    </row>
    <row r="51" spans="1:16" s="79" customFormat="1" ht="19.5" customHeight="1">
      <c r="A51" s="47" t="s">
        <v>158</v>
      </c>
      <c r="B51" s="97"/>
      <c r="C51" s="97"/>
      <c r="D51" s="48"/>
      <c r="E51" s="78"/>
      <c r="F51" s="78"/>
      <c r="G51" s="12"/>
      <c r="H51" s="12"/>
      <c r="I51" s="12"/>
      <c r="J51" s="12"/>
    </row>
    <row r="52" spans="1:16" s="79" customFormat="1" ht="19.5" customHeight="1">
      <c r="A52" s="97" t="s">
        <v>80</v>
      </c>
      <c r="B52" s="97"/>
      <c r="C52" s="97"/>
      <c r="D52" s="48"/>
      <c r="E52" s="78"/>
      <c r="F52" s="78"/>
      <c r="G52" s="12">
        <v>62443</v>
      </c>
      <c r="H52" s="12"/>
      <c r="I52" s="12">
        <v>-88563</v>
      </c>
      <c r="J52" s="12"/>
      <c r="K52" s="12">
        <v>62443</v>
      </c>
      <c r="L52" s="12"/>
      <c r="M52" s="12">
        <v>-91488</v>
      </c>
      <c r="N52" s="56"/>
      <c r="O52" s="12">
        <v>66097</v>
      </c>
    </row>
    <row r="53" spans="1:16" s="79" customFormat="1" ht="19.5" customHeight="1">
      <c r="A53" s="47" t="s">
        <v>171</v>
      </c>
      <c r="B53" s="97"/>
      <c r="C53" s="97"/>
      <c r="D53" s="48"/>
      <c r="E53" s="98"/>
      <c r="F53" s="78"/>
      <c r="G53" s="12">
        <v>-10322</v>
      </c>
      <c r="H53" s="12"/>
      <c r="I53" s="12">
        <v>-14191</v>
      </c>
      <c r="J53" s="12"/>
      <c r="K53" s="12">
        <v>0</v>
      </c>
      <c r="L53" s="12"/>
      <c r="M53" s="12">
        <v>0</v>
      </c>
      <c r="N53" s="56"/>
      <c r="O53" s="12"/>
    </row>
    <row r="54" spans="1:16" s="79" customFormat="1" ht="19.5" customHeight="1">
      <c r="A54" s="47" t="s">
        <v>117</v>
      </c>
      <c r="B54" s="97"/>
      <c r="C54" s="97"/>
      <c r="D54" s="48"/>
      <c r="E54" s="78"/>
      <c r="F54" s="78"/>
      <c r="G54" s="12">
        <v>-1423</v>
      </c>
      <c r="H54" s="12"/>
      <c r="I54" s="12">
        <v>-1332</v>
      </c>
      <c r="J54" s="12"/>
      <c r="K54" s="12">
        <v>-1170</v>
      </c>
      <c r="L54" s="12"/>
      <c r="M54" s="12">
        <v>-1091</v>
      </c>
      <c r="N54" s="56"/>
      <c r="O54" s="12">
        <v>-1018</v>
      </c>
    </row>
    <row r="55" spans="1:16" s="79" customFormat="1" ht="19.5" customHeight="1">
      <c r="A55" s="47" t="s">
        <v>169</v>
      </c>
      <c r="B55" s="97"/>
      <c r="C55" s="97"/>
      <c r="D55" s="48"/>
      <c r="E55" s="98"/>
      <c r="F55" s="78"/>
      <c r="G55" s="12">
        <v>-180221</v>
      </c>
      <c r="H55" s="12"/>
      <c r="I55" s="12">
        <v>-120147</v>
      </c>
      <c r="J55" s="12"/>
      <c r="K55" s="12">
        <v>-180221</v>
      </c>
      <c r="L55" s="12"/>
      <c r="M55" s="12">
        <v>-120147</v>
      </c>
      <c r="N55" s="56"/>
      <c r="O55" s="12">
        <v>-171084</v>
      </c>
    </row>
    <row r="56" spans="1:16" s="79" customFormat="1" ht="19.5" customHeight="1">
      <c r="A56" s="27" t="s">
        <v>138</v>
      </c>
      <c r="B56" s="42"/>
      <c r="C56" s="42"/>
      <c r="D56" s="42"/>
      <c r="E56" s="78"/>
      <c r="F56" s="78"/>
      <c r="G56" s="55">
        <f>SUM(G50:G55)</f>
        <v>-137984</v>
      </c>
      <c r="H56" s="56"/>
      <c r="I56" s="55">
        <f>SUM(I50:I55)</f>
        <v>-233137</v>
      </c>
      <c r="J56" s="56"/>
      <c r="K56" s="55">
        <f>SUM(K50:K55)</f>
        <v>-122402</v>
      </c>
      <c r="L56" s="56"/>
      <c r="M56" s="55">
        <f>SUM(M50:M55)</f>
        <v>-216708</v>
      </c>
      <c r="N56" s="64"/>
    </row>
    <row r="57" spans="1:16" s="79" customFormat="1" ht="19.5" customHeight="1">
      <c r="A57" s="99" t="s">
        <v>168</v>
      </c>
      <c r="B57" s="42"/>
      <c r="C57" s="42"/>
      <c r="D57" s="42"/>
      <c r="E57" s="78"/>
      <c r="F57" s="78"/>
      <c r="G57" s="46">
        <f>+G32+G48+G56</f>
        <v>-196866</v>
      </c>
      <c r="H57" s="46"/>
      <c r="I57" s="46">
        <f>+I32+I48+I56</f>
        <v>159678</v>
      </c>
      <c r="J57" s="46"/>
      <c r="K57" s="46">
        <f>+K32+K48+K56</f>
        <v>-180673</v>
      </c>
      <c r="L57" s="46"/>
      <c r="M57" s="46">
        <f>+M32+M48+M56</f>
        <v>160066</v>
      </c>
      <c r="N57" s="64"/>
    </row>
    <row r="58" spans="1:16" s="79" customFormat="1" ht="19.5" customHeight="1">
      <c r="A58" s="42" t="s">
        <v>151</v>
      </c>
      <c r="B58" s="42"/>
      <c r="C58" s="42"/>
      <c r="D58" s="42"/>
      <c r="E58" s="78"/>
      <c r="F58" s="78"/>
      <c r="G58" s="12">
        <v>-441</v>
      </c>
      <c r="H58" s="12"/>
      <c r="I58" s="12">
        <v>7</v>
      </c>
      <c r="J58" s="12"/>
      <c r="K58" s="12">
        <v>-441</v>
      </c>
      <c r="L58" s="12"/>
      <c r="M58" s="12">
        <v>7</v>
      </c>
      <c r="N58" s="12"/>
      <c r="O58" s="12"/>
      <c r="P58" s="12"/>
    </row>
    <row r="59" spans="1:16" s="79" customFormat="1" ht="19.5" customHeight="1">
      <c r="A59" s="42" t="s">
        <v>111</v>
      </c>
      <c r="B59" s="42"/>
      <c r="C59" s="42"/>
      <c r="D59" s="42"/>
      <c r="E59" s="78"/>
      <c r="F59" s="78"/>
      <c r="G59" s="11">
        <v>624445</v>
      </c>
      <c r="H59" s="11"/>
      <c r="I59" s="11">
        <v>233708</v>
      </c>
      <c r="J59" s="11"/>
      <c r="K59" s="11">
        <v>580495</v>
      </c>
      <c r="L59" s="56"/>
      <c r="M59" s="11">
        <v>195616</v>
      </c>
      <c r="N59" s="64"/>
    </row>
    <row r="60" spans="1:16" s="79" customFormat="1" ht="19.5" customHeight="1" thickBot="1">
      <c r="A60" s="27" t="s">
        <v>112</v>
      </c>
      <c r="B60" s="42"/>
      <c r="C60" s="42"/>
      <c r="D60" s="42"/>
      <c r="E60" s="78"/>
      <c r="F60" s="78"/>
      <c r="G60" s="62">
        <f>SUM(G57:G59)</f>
        <v>427138</v>
      </c>
      <c r="H60" s="46"/>
      <c r="I60" s="62">
        <f>SUM(I57:I59)</f>
        <v>393393</v>
      </c>
      <c r="J60" s="46"/>
      <c r="K60" s="62">
        <f>SUM(K57:K59)</f>
        <v>399381</v>
      </c>
      <c r="L60" s="46"/>
      <c r="M60" s="62">
        <f>SUM(M57:M59)</f>
        <v>355689</v>
      </c>
      <c r="N60" s="64"/>
    </row>
    <row r="61" spans="1:16" s="79" customFormat="1" ht="19.5" customHeight="1" thickTop="1">
      <c r="A61" s="42"/>
      <c r="B61" s="42"/>
      <c r="C61" s="42"/>
      <c r="D61" s="42"/>
      <c r="E61" s="78"/>
      <c r="F61" s="78"/>
      <c r="G61" s="46"/>
      <c r="H61" s="46"/>
      <c r="I61" s="46"/>
      <c r="J61" s="46"/>
      <c r="K61" s="46"/>
      <c r="L61" s="46"/>
      <c r="M61" s="46"/>
      <c r="N61" s="64"/>
    </row>
    <row r="62" spans="1:16" s="79" customFormat="1" ht="19.5" customHeight="1">
      <c r="A62" s="64" t="s">
        <v>1</v>
      </c>
      <c r="B62" s="64"/>
      <c r="C62" s="64"/>
      <c r="D62" s="64"/>
      <c r="E62" s="78"/>
      <c r="F62" s="78"/>
      <c r="G62" s="56"/>
      <c r="H62" s="64"/>
      <c r="I62" s="64"/>
      <c r="J62" s="64"/>
      <c r="K62" s="64"/>
      <c r="L62" s="37"/>
      <c r="N62" s="64"/>
    </row>
    <row r="63" spans="1:16" s="79" customFormat="1" ht="19.5" customHeight="1">
      <c r="A63" s="64"/>
      <c r="B63" s="64"/>
      <c r="C63" s="64"/>
      <c r="D63" s="64"/>
      <c r="E63" s="78"/>
      <c r="F63" s="78"/>
      <c r="G63" s="56"/>
      <c r="H63" s="64"/>
      <c r="I63" s="64"/>
      <c r="J63" s="64"/>
      <c r="K63" s="64"/>
      <c r="L63" s="37"/>
      <c r="N63" s="64"/>
    </row>
    <row r="64" spans="1:16" s="79" customFormat="1" ht="19.5" customHeight="1">
      <c r="A64" s="64"/>
      <c r="B64" s="64"/>
      <c r="C64" s="64"/>
      <c r="D64" s="64"/>
      <c r="E64" s="78"/>
      <c r="F64" s="78"/>
      <c r="G64" s="56"/>
      <c r="H64" s="64"/>
      <c r="I64" s="64"/>
      <c r="J64" s="64"/>
      <c r="K64" s="64"/>
      <c r="L64" s="37"/>
      <c r="N64" s="64"/>
    </row>
    <row r="65" spans="1:14" s="79" customFormat="1" ht="19.5" customHeight="1">
      <c r="A65" s="64"/>
      <c r="B65" s="64"/>
      <c r="C65" s="64"/>
      <c r="D65" s="64"/>
      <c r="E65" s="78"/>
      <c r="F65" s="78"/>
      <c r="G65" s="64"/>
      <c r="H65" s="64"/>
      <c r="I65" s="64"/>
      <c r="J65" s="64"/>
      <c r="K65" s="64"/>
      <c r="L65" s="37"/>
      <c r="M65" s="94"/>
      <c r="N65" s="64"/>
    </row>
    <row r="66" spans="1:14" s="79" customFormat="1" ht="19.5" customHeight="1">
      <c r="A66" s="64"/>
      <c r="B66" s="64"/>
      <c r="C66" s="64"/>
      <c r="D66" s="64"/>
      <c r="E66" s="78"/>
      <c r="F66" s="78"/>
      <c r="G66" s="64"/>
      <c r="H66" s="64"/>
      <c r="I66" s="64"/>
      <c r="J66" s="64"/>
      <c r="K66" s="64"/>
      <c r="L66" s="37"/>
      <c r="M66" s="64"/>
      <c r="N66" s="64"/>
    </row>
    <row r="67" spans="1:14" s="79" customFormat="1" ht="19.5" customHeight="1">
      <c r="A67" s="64"/>
      <c r="B67" s="64"/>
      <c r="C67" s="64"/>
      <c r="D67" s="64"/>
      <c r="E67" s="78"/>
      <c r="F67" s="78"/>
      <c r="G67" s="64"/>
      <c r="H67" s="64"/>
      <c r="I67" s="64"/>
      <c r="J67" s="64"/>
      <c r="K67" s="64"/>
      <c r="L67" s="37"/>
      <c r="M67" s="64"/>
      <c r="N67" s="64"/>
    </row>
    <row r="68" spans="1:14" s="79" customFormat="1" ht="19.5" customHeight="1">
      <c r="A68" s="64"/>
      <c r="B68" s="64"/>
      <c r="C68" s="64"/>
      <c r="D68" s="64"/>
      <c r="E68" s="78"/>
      <c r="F68" s="78"/>
      <c r="G68" s="64"/>
      <c r="H68" s="64"/>
      <c r="I68" s="64"/>
      <c r="J68" s="64"/>
      <c r="K68" s="64"/>
      <c r="L68" s="37"/>
      <c r="M68" s="64"/>
      <c r="N68" s="64"/>
    </row>
    <row r="69" spans="1:14" s="79" customFormat="1" ht="19.5" customHeight="1">
      <c r="A69" s="64"/>
      <c r="B69" s="64"/>
      <c r="C69" s="64"/>
      <c r="D69" s="64"/>
      <c r="E69" s="78"/>
      <c r="F69" s="78"/>
      <c r="G69" s="64"/>
      <c r="H69" s="64"/>
      <c r="I69" s="64"/>
      <c r="J69" s="64"/>
      <c r="K69" s="64"/>
      <c r="L69" s="37"/>
      <c r="M69" s="64"/>
      <c r="N69" s="64"/>
    </row>
    <row r="70" spans="1:14" s="79" customFormat="1" ht="19.5" customHeight="1">
      <c r="A70" s="64"/>
      <c r="B70" s="64"/>
      <c r="C70" s="64"/>
      <c r="D70" s="64"/>
      <c r="E70" s="78"/>
      <c r="F70" s="78"/>
      <c r="G70" s="64"/>
      <c r="H70" s="64"/>
      <c r="I70" s="64"/>
      <c r="J70" s="64"/>
      <c r="K70" s="64"/>
      <c r="L70" s="37"/>
      <c r="M70" s="64"/>
      <c r="N70" s="64"/>
    </row>
    <row r="71" spans="1:14" s="79" customFormat="1" ht="19.5" customHeight="1">
      <c r="A71" s="64"/>
      <c r="B71" s="64"/>
      <c r="C71" s="64"/>
      <c r="D71" s="64"/>
      <c r="E71" s="78"/>
      <c r="F71" s="78"/>
      <c r="G71" s="64"/>
      <c r="H71" s="64"/>
      <c r="I71" s="64"/>
      <c r="J71" s="64"/>
      <c r="K71" s="64"/>
      <c r="L71" s="37"/>
      <c r="M71" s="64"/>
      <c r="N71" s="64"/>
    </row>
    <row r="72" spans="1:14" s="79" customFormat="1" ht="19.5" customHeight="1">
      <c r="A72" s="64"/>
      <c r="B72" s="64"/>
      <c r="C72" s="64"/>
      <c r="D72" s="64"/>
      <c r="E72" s="78"/>
      <c r="F72" s="78"/>
      <c r="G72" s="64"/>
      <c r="H72" s="64"/>
      <c r="I72" s="64"/>
      <c r="J72" s="64"/>
      <c r="K72" s="64"/>
      <c r="L72" s="37"/>
      <c r="M72" s="64"/>
      <c r="N72" s="64"/>
    </row>
    <row r="73" spans="1:14" s="79" customFormat="1" ht="19.5" customHeight="1">
      <c r="A73" s="64"/>
      <c r="B73" s="64"/>
      <c r="C73" s="64"/>
      <c r="D73" s="64"/>
      <c r="E73" s="78"/>
      <c r="F73" s="78"/>
      <c r="G73" s="64"/>
      <c r="H73" s="64"/>
      <c r="I73" s="64"/>
      <c r="J73" s="64"/>
      <c r="K73" s="64"/>
      <c r="L73" s="37"/>
      <c r="M73" s="64"/>
      <c r="N73" s="64"/>
    </row>
    <row r="74" spans="1:14" ht="19.5" customHeight="1">
      <c r="E74" s="29"/>
      <c r="G74" s="29"/>
      <c r="I74" s="29"/>
      <c r="K74" s="29"/>
      <c r="M74" s="29"/>
    </row>
  </sheetData>
  <printOptions gridLinesSet="0"/>
  <pageMargins left="0.87" right="0.39370078740157499" top="0.77" bottom="0.39370078740157499" header="0.196850393700787" footer="0.196850393700787"/>
  <pageSetup paperSize="9" scale="90" firstPageNumber="3" orientation="portrait" useFirstPageNumber="1" r:id="rId1"/>
  <headerFooter alignWithMargins="0"/>
  <rowBreaks count="3" manualBreakCount="3">
    <brk id="34" max="12" man="1"/>
    <brk id="105" max="12" man="1"/>
    <brk id="150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01277c1-2df2-4832-8fa6-3e4be023b681">
      <Terms xmlns="http://schemas.microsoft.com/office/infopath/2007/PartnerControls"/>
    </lcf76f155ced4ddcb4097134ff3c332f>
    <TaxCatchAll xmlns="7b903913-9dbe-43ca-9fca-21f547f92dc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D00C34E844E04DB33D6A74B5CC90A4" ma:contentTypeVersion="17" ma:contentTypeDescription="Create a new document." ma:contentTypeScope="" ma:versionID="01b9f688f721cf6246a6b05630fe7fa8">
  <xsd:schema xmlns:xsd="http://www.w3.org/2001/XMLSchema" xmlns:xs="http://www.w3.org/2001/XMLSchema" xmlns:p="http://schemas.microsoft.com/office/2006/metadata/properties" xmlns:ns2="a01277c1-2df2-4832-8fa6-3e4be023b681" xmlns:ns3="7b903913-9dbe-43ca-9fca-21f547f92dc5" targetNamespace="http://schemas.microsoft.com/office/2006/metadata/properties" ma:root="true" ma:fieldsID="b5744c9520eee5a85ad17fa8aa0e51f2" ns2:_="" ns3:_="">
    <xsd:import namespace="a01277c1-2df2-4832-8fa6-3e4be023b681"/>
    <xsd:import namespace="7b903913-9dbe-43ca-9fca-21f547f92d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277c1-2df2-4832-8fa6-3e4be023b6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903913-9dbe-43ca-9fca-21f547f92dc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a08c0b1-0cca-48a3-953b-92aa60574f6a}" ma:internalName="TaxCatchAll" ma:showField="CatchAllData" ma:web="7b903913-9dbe-43ca-9fca-21f547f92d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4BDE12-41B6-40C8-921F-E2CA485715B2}">
  <ds:schemaRefs>
    <ds:schemaRef ds:uri="http://schemas.microsoft.com/office/2006/metadata/properties"/>
    <ds:schemaRef ds:uri="http://schemas.microsoft.com/office/infopath/2007/PartnerControls"/>
    <ds:schemaRef ds:uri="a01277c1-2df2-4832-8fa6-3e4be023b681"/>
    <ds:schemaRef ds:uri="7b903913-9dbe-43ca-9fca-21f547f92dc5"/>
  </ds:schemaRefs>
</ds:datastoreItem>
</file>

<file path=customXml/itemProps2.xml><?xml version="1.0" encoding="utf-8"?>
<ds:datastoreItem xmlns:ds="http://schemas.openxmlformats.org/officeDocument/2006/customXml" ds:itemID="{E1E9F0DC-12D0-4B43-9FB6-2CE8F0CF87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01C4C1-BEC0-4A12-866C-EC03E72D85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277c1-2df2-4832-8fa6-3e4be023b681"/>
    <ds:schemaRef ds:uri="7b903913-9dbe-43ca-9fca-21f547f92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BS-E</vt:lpstr>
      <vt:lpstr>PL-E</vt:lpstr>
      <vt:lpstr>CE(C)</vt:lpstr>
      <vt:lpstr>CE(S)</vt:lpstr>
      <vt:lpstr>CF-E</vt:lpstr>
      <vt:lpstr>'BS-E'!Print_Area</vt:lpstr>
      <vt:lpstr>'CE(C)'!Print_Area</vt:lpstr>
      <vt:lpstr>'CE(S)'!Print_Area</vt:lpstr>
      <vt:lpstr>'CF-E'!Print_Area</vt:lpstr>
      <vt:lpstr>'PL-E'!Print_Area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Wanwimon Unanuya</dc:creator>
  <cp:lastModifiedBy>Wanwimon Unanuya</cp:lastModifiedBy>
  <cp:lastPrinted>2024-11-08T03:50:00Z</cp:lastPrinted>
  <dcterms:created xsi:type="dcterms:W3CDTF">2021-05-10T06:51:15Z</dcterms:created>
  <dcterms:modified xsi:type="dcterms:W3CDTF">2024-11-08T03:52:02Z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0x01010013D00C34E844E04DB33D6A74B5CC90A4</vt:lpwstr>
  </property>
</Properties>
</file>